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filterPrivacy="1" codeName="ThisWorkbook" defaultThemeVersion="124226"/>
  <bookViews>
    <workbookView xWindow="120" yWindow="180" windowWidth="15120" windowHeight="7950" activeTab="3"/>
  </bookViews>
  <sheets>
    <sheet name="Úvod" sheetId="2" r:id="rId1"/>
    <sheet name="Údaje" sheetId="3" r:id="rId2"/>
    <sheet name="Súbor1" sheetId="1" r:id="rId3"/>
    <sheet name="Súbor2" sheetId="4" r:id="rId4"/>
    <sheet name="Korelácia" sheetId="5" r:id="rId5"/>
    <sheet name="Záver" sheetId="6" r:id="rId6"/>
  </sheets>
  <calcPr calcId="144525"/>
</workbook>
</file>

<file path=xl/calcChain.xml><?xml version="1.0" encoding="utf-8"?>
<calcChain xmlns="http://schemas.openxmlformats.org/spreadsheetml/2006/main">
  <c r="I8" i="5" l="1"/>
  <c r="L8" i="4" l="1"/>
  <c r="L7" i="4"/>
  <c r="L6" i="4"/>
  <c r="L5" i="4"/>
  <c r="L4" i="4"/>
  <c r="G5" i="4" l="1"/>
  <c r="G8" i="4"/>
  <c r="G7" i="4"/>
  <c r="G6" i="4"/>
  <c r="G4" i="4"/>
  <c r="G5" i="1"/>
  <c r="L5" i="1"/>
  <c r="L7" i="1"/>
  <c r="L6" i="1"/>
  <c r="G8" i="1" l="1"/>
  <c r="G6" i="1"/>
  <c r="G7" i="1"/>
  <c r="L4" i="1" s="1"/>
  <c r="G4" i="1"/>
  <c r="L8" i="1" s="1"/>
</calcChain>
</file>

<file path=xl/sharedStrings.xml><?xml version="1.0" encoding="utf-8"?>
<sst xmlns="http://schemas.openxmlformats.org/spreadsheetml/2006/main" count="63" uniqueCount="44">
  <si>
    <t>Súbor 1</t>
  </si>
  <si>
    <t>Súbor 2</t>
  </si>
  <si>
    <t>Súbor 1: Počet priateľov na FB</t>
  </si>
  <si>
    <t>Súbor 2: Počet kontaktov v telefóne</t>
  </si>
  <si>
    <t>Štatistika</t>
  </si>
  <si>
    <t>Škola: GJAR</t>
  </si>
  <si>
    <t>Školský rok: 2016/2017</t>
  </si>
  <si>
    <t>O mne: Som študent, ktorý sa rád venuje videám, matematike a informatike.</t>
  </si>
  <si>
    <t>Postup práce:</t>
  </si>
  <si>
    <t>1. Výber vhodnej témy predmetu skumania</t>
  </si>
  <si>
    <t>3. Triedenie a spracovanie údajov</t>
  </si>
  <si>
    <t>6. Zistenie koeficientu korelácie</t>
  </si>
  <si>
    <t>Charakteristiky polohy</t>
  </si>
  <si>
    <t>aritmetický priemer</t>
  </si>
  <si>
    <t>modus</t>
  </si>
  <si>
    <t>median</t>
  </si>
  <si>
    <t>min</t>
  </si>
  <si>
    <t>max</t>
  </si>
  <si>
    <t xml:space="preserve">Charakteristiky rozptýlenia </t>
  </si>
  <si>
    <t>variačné rozpätie</t>
  </si>
  <si>
    <t>rozptyl</t>
  </si>
  <si>
    <t>smerodajná odchýlka</t>
  </si>
  <si>
    <t>variačný koeficient</t>
  </si>
  <si>
    <t>priemerná absol. odchýlka</t>
  </si>
  <si>
    <t>Početnosti</t>
  </si>
  <si>
    <t>Koeficient korelácie</t>
  </si>
  <si>
    <t>smerodajná odchýlka y</t>
  </si>
  <si>
    <t>smerodajná odchýlka x</t>
  </si>
  <si>
    <t>koeficient korelácie</t>
  </si>
  <si>
    <t>priama úmernosť</t>
  </si>
  <si>
    <t xml:space="preserve">r &gt; 0 </t>
  </si>
  <si>
    <t>r є |0,8|−|0,3|</t>
  </si>
  <si>
    <t>mierna závislosť</t>
  </si>
  <si>
    <t>Záver:</t>
  </si>
  <si>
    <t>Meno: Roman Pásztor, 3.D</t>
  </si>
  <si>
    <t>Hypotéza: Predpokladám miernu závislosť.</t>
  </si>
  <si>
    <t>2. Získanie informácií od spolužiakov</t>
  </si>
  <si>
    <t>4. Štatistické spracovanie súboru Počet priateľov na FB</t>
  </si>
  <si>
    <t>5. Štatistické spracovanie súboru Kontakty v telefóne</t>
  </si>
  <si>
    <t>7. Vyslovenie a zapísanie záveru</t>
  </si>
  <si>
    <t>Získané údaje</t>
  </si>
  <si>
    <t>Štatistické spracovanie súboru Počet priateľov na FB</t>
  </si>
  <si>
    <t>Štatistické spracovanie súboru Počet kontaktov v telefóne</t>
  </si>
  <si>
    <t xml:space="preserve">V tejto práci som sa zameral na to, koľko priateľov na Facebooku a koľko kontaktov v telefóne majú moji spolužiaci z triedy 3.D. Moja hypotéza bola, že ak má človek viac priateľov na Facebooku, mal by mať aj viac kontaktov v telefóne. Čakal som, že to bude mierna závislosť. Koeficient korelácie vyšiel 0,4927, čo je mierna závislosť, čím sa moje očakávania viac-menej naplnili. Variačné koeficienty vyšli trocha vyššie, lebo boli trocha rozhádzane hodnoty. To bolo spôsobené tým, že to nebola bežná štatistika a šanca, že bude mať viac ľudí rovnaký počet priateľov, bola mizivá. Hodnoty som kontroloval. Z matematiky chcem ísť maturovať, preto som si vybral ťažšie súbory.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</si>
</sst>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3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78">
    <xf numFmtId="0" fontId="0" fillId="0" borderId="0" xfId="0"/>
    <xf numFmtId="0" fontId="1" fillId="2" borderId="0" xfId="1" applyAlignment="1">
      <alignment horizontal="center" vertical="top"/>
    </xf>
    <xf numFmtId="0" fontId="1" fillId="2" borderId="0" xfId="1"/>
    <xf numFmtId="0" fontId="3" fillId="2" borderId="0" xfId="1" applyFont="1" applyAlignment="1">
      <alignment horizontal="center" vertical="top"/>
    </xf>
    <xf numFmtId="0" fontId="0" fillId="2" borderId="0" xfId="1" applyFont="1" applyAlignment="1">
      <alignment horizontal="center" vertical="top"/>
    </xf>
    <xf numFmtId="0" fontId="1" fillId="5" borderId="0" xfId="4" applyAlignment="1">
      <alignment horizontal="center" vertical="top"/>
    </xf>
    <xf numFmtId="0" fontId="2" fillId="5" borderId="0" xfId="4" applyFont="1" applyAlignment="1">
      <alignment vertical="top"/>
    </xf>
    <xf numFmtId="0" fontId="1" fillId="5" borderId="0" xfId="4" applyAlignment="1">
      <alignment vertical="top"/>
    </xf>
    <xf numFmtId="0" fontId="2" fillId="5" borderId="0" xfId="4" applyFont="1" applyAlignment="1">
      <alignment horizontal="left" vertical="top"/>
    </xf>
    <xf numFmtId="0" fontId="1" fillId="2" borderId="0" xfId="1" applyAlignment="1">
      <alignment vertical="top"/>
    </xf>
    <xf numFmtId="0" fontId="0" fillId="5" borderId="0" xfId="4" applyFont="1" applyAlignment="1">
      <alignment horizontal="left" vertical="top"/>
    </xf>
    <xf numFmtId="0" fontId="5" fillId="5" borderId="0" xfId="4" applyFont="1" applyAlignment="1">
      <alignment vertical="top"/>
    </xf>
    <xf numFmtId="0" fontId="1" fillId="5" borderId="0" xfId="4"/>
    <xf numFmtId="0" fontId="1" fillId="3" borderId="4" xfId="2" applyBorder="1" applyAlignment="1">
      <alignment horizontal="center"/>
    </xf>
    <xf numFmtId="0" fontId="1" fillId="3" borderId="5" xfId="2" applyBorder="1" applyAlignment="1">
      <alignment horizontal="center" vertical="center"/>
    </xf>
    <xf numFmtId="0" fontId="1" fillId="3" borderId="10" xfId="2" applyBorder="1" applyAlignment="1">
      <alignment horizontal="center" vertical="center"/>
    </xf>
    <xf numFmtId="0" fontId="1" fillId="3" borderId="7" xfId="2" applyBorder="1" applyAlignment="1">
      <alignment horizontal="center" vertical="center"/>
    </xf>
    <xf numFmtId="0" fontId="1" fillId="4" borderId="1" xfId="3" applyBorder="1" applyAlignment="1">
      <alignment horizontal="center" vertical="center"/>
    </xf>
    <xf numFmtId="0" fontId="1" fillId="4" borderId="6" xfId="3" applyBorder="1" applyAlignment="1">
      <alignment horizontal="center" vertical="center"/>
    </xf>
    <xf numFmtId="0" fontId="1" fillId="4" borderId="11" xfId="3" applyBorder="1" applyAlignment="1">
      <alignment horizontal="center" vertical="center"/>
    </xf>
    <xf numFmtId="0" fontId="1" fillId="4" borderId="12" xfId="3" applyBorder="1" applyAlignment="1">
      <alignment horizontal="center" vertical="center"/>
    </xf>
    <xf numFmtId="0" fontId="1" fillId="4" borderId="8" xfId="3" applyBorder="1" applyAlignment="1">
      <alignment horizontal="center" vertical="center"/>
    </xf>
    <xf numFmtId="0" fontId="1" fillId="4" borderId="9" xfId="3" applyBorder="1" applyAlignment="1">
      <alignment horizontal="center" vertical="center"/>
    </xf>
    <xf numFmtId="0" fontId="4" fillId="2" borderId="0" xfId="1" applyFont="1" applyAlignment="1">
      <alignment horizontal="left" vertical="center"/>
    </xf>
    <xf numFmtId="0" fontId="5" fillId="2" borderId="0" xfId="1" applyFont="1" applyAlignment="1">
      <alignment horizontal="left" vertical="center"/>
    </xf>
    <xf numFmtId="0" fontId="0" fillId="2" borderId="0" xfId="1" applyFont="1"/>
    <xf numFmtId="0" fontId="4" fillId="2" borderId="13" xfId="1" applyFont="1" applyBorder="1" applyAlignment="1">
      <alignment horizontal="left" vertical="center"/>
    </xf>
    <xf numFmtId="0" fontId="1" fillId="2" borderId="13" xfId="1" applyBorder="1"/>
    <xf numFmtId="0" fontId="4" fillId="2" borderId="13" xfId="1" applyFont="1" applyBorder="1"/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0" fontId="0" fillId="2" borderId="0" xfId="1" applyFont="1" applyBorder="1"/>
    <xf numFmtId="0" fontId="1" fillId="3" borderId="5" xfId="2" applyBorder="1" applyAlignment="1">
      <alignment horizontal="center"/>
    </xf>
    <xf numFmtId="0" fontId="1" fillId="3" borderId="7" xfId="2" applyBorder="1" applyAlignment="1">
      <alignment horizontal="center"/>
    </xf>
    <xf numFmtId="0" fontId="1" fillId="2" borderId="0" xfId="1" applyBorder="1" applyAlignment="1">
      <alignment horizontal="center" vertical="center"/>
    </xf>
    <xf numFmtId="0" fontId="1" fillId="3" borderId="18" xfId="2" applyBorder="1" applyAlignment="1">
      <alignment horizontal="center"/>
    </xf>
    <xf numFmtId="0" fontId="0" fillId="3" borderId="17" xfId="2" applyFont="1" applyBorder="1"/>
    <xf numFmtId="0" fontId="1" fillId="4" borderId="4" xfId="3" applyBorder="1" applyAlignment="1">
      <alignment horizontal="center" vertical="center"/>
    </xf>
    <xf numFmtId="0" fontId="1" fillId="4" borderId="3" xfId="3" applyBorder="1" applyAlignment="1">
      <alignment horizontal="center" vertical="center"/>
    </xf>
    <xf numFmtId="0" fontId="1" fillId="4" borderId="2" xfId="3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2" borderId="0" xfId="1" applyBorder="1"/>
    <xf numFmtId="0" fontId="1" fillId="2" borderId="0" xfId="1" applyBorder="1" applyAlignment="1">
      <alignment horizontal="center"/>
    </xf>
    <xf numFmtId="0" fontId="1" fillId="3" borderId="17" xfId="2" applyBorder="1"/>
    <xf numFmtId="0" fontId="5" fillId="2" borderId="0" xfId="1" applyFont="1" applyAlignment="1">
      <alignment horizontal="center"/>
    </xf>
    <xf numFmtId="0" fontId="0" fillId="2" borderId="0" xfId="1" applyFont="1" applyAlignment="1"/>
    <xf numFmtId="0" fontId="0" fillId="2" borderId="21" xfId="1" applyFont="1" applyBorder="1" applyAlignment="1"/>
    <xf numFmtId="0" fontId="1" fillId="2" borderId="22" xfId="1" applyBorder="1"/>
    <xf numFmtId="0" fontId="1" fillId="2" borderId="20" xfId="1" applyBorder="1"/>
    <xf numFmtId="0" fontId="1" fillId="2" borderId="24" xfId="1" applyBorder="1"/>
    <xf numFmtId="0" fontId="1" fillId="2" borderId="25" xfId="1" applyBorder="1"/>
    <xf numFmtId="0" fontId="1" fillId="2" borderId="27" xfId="1" applyBorder="1"/>
    <xf numFmtId="0" fontId="1" fillId="2" borderId="28" xfId="1" applyBorder="1"/>
    <xf numFmtId="0" fontId="0" fillId="2" borderId="23" xfId="1" applyFont="1" applyBorder="1"/>
    <xf numFmtId="0" fontId="1" fillId="2" borderId="19" xfId="1" applyBorder="1" applyAlignment="1">
      <alignment horizontal="left"/>
    </xf>
    <xf numFmtId="0" fontId="1" fillId="2" borderId="0" xfId="1" applyAlignment="1">
      <alignment horizontal="left"/>
    </xf>
    <xf numFmtId="0" fontId="1" fillId="2" borderId="18" xfId="1" applyBorder="1" applyAlignment="1">
      <alignment horizontal="left"/>
    </xf>
    <xf numFmtId="0" fontId="0" fillId="2" borderId="29" xfId="1" applyFont="1" applyBorder="1" applyAlignment="1">
      <alignment horizontal="left"/>
    </xf>
    <xf numFmtId="0" fontId="0" fillId="2" borderId="26" xfId="1" applyFont="1" applyBorder="1"/>
    <xf numFmtId="0" fontId="0" fillId="2" borderId="30" xfId="1" applyFont="1" applyBorder="1" applyAlignment="1">
      <alignment horizontal="left"/>
    </xf>
    <xf numFmtId="0" fontId="1" fillId="3" borderId="32" xfId="2" applyBorder="1" applyAlignment="1">
      <alignment horizontal="center"/>
    </xf>
    <xf numFmtId="0" fontId="1" fillId="3" borderId="33" xfId="2" applyBorder="1" applyAlignment="1">
      <alignment horizontal="center" vertical="center"/>
    </xf>
    <xf numFmtId="0" fontId="1" fillId="2" borderId="31" xfId="1" applyBorder="1" applyAlignment="1">
      <alignment horizontal="center"/>
    </xf>
    <xf numFmtId="0" fontId="1" fillId="3" borderId="20" xfId="2" applyBorder="1" applyAlignment="1">
      <alignment horizontal="center"/>
    </xf>
    <xf numFmtId="0" fontId="1" fillId="3" borderId="33" xfId="2" applyBorder="1" applyAlignment="1">
      <alignment horizontal="center"/>
    </xf>
    <xf numFmtId="0" fontId="1" fillId="2" borderId="31" xfId="1" applyBorder="1"/>
    <xf numFmtId="0" fontId="6" fillId="2" borderId="0" xfId="1" applyFont="1" applyAlignment="1">
      <alignment horizontal="center" vertical="center"/>
    </xf>
    <xf numFmtId="0" fontId="1" fillId="2" borderId="0" xfId="1" applyAlignment="1"/>
    <xf numFmtId="0" fontId="1" fillId="2" borderId="0" xfId="1" applyBorder="1" applyAlignment="1">
      <alignment vertical="top" wrapText="1"/>
    </xf>
    <xf numFmtId="0" fontId="1" fillId="2" borderId="34" xfId="1" applyBorder="1" applyAlignment="1">
      <alignment vertical="top" wrapText="1"/>
    </xf>
    <xf numFmtId="0" fontId="1" fillId="2" borderId="14" xfId="1" applyBorder="1"/>
    <xf numFmtId="0" fontId="1" fillId="2" borderId="15" xfId="1" applyBorder="1"/>
    <xf numFmtId="0" fontId="0" fillId="6" borderId="16" xfId="5" applyFont="1" applyBorder="1" applyAlignment="1">
      <alignment vertical="top" wrapText="1"/>
    </xf>
    <xf numFmtId="0" fontId="0" fillId="6" borderId="34" xfId="5" applyFont="1" applyBorder="1" applyAlignment="1">
      <alignment vertical="top" wrapText="1"/>
    </xf>
    <xf numFmtId="0" fontId="0" fillId="6" borderId="35" xfId="5" applyFont="1" applyBorder="1" applyAlignment="1">
      <alignment vertical="top" wrapText="1"/>
    </xf>
    <xf numFmtId="0" fontId="0" fillId="6" borderId="19" xfId="5" applyFont="1" applyBorder="1" applyAlignment="1">
      <alignment vertical="top" wrapText="1"/>
    </xf>
    <xf numFmtId="0" fontId="0" fillId="6" borderId="0" xfId="5" applyFont="1" applyBorder="1" applyAlignment="1">
      <alignment vertical="top" wrapText="1"/>
    </xf>
    <xf numFmtId="0" fontId="0" fillId="6" borderId="36" xfId="5" applyFont="1" applyBorder="1" applyAlignment="1">
      <alignment vertical="top" wrapText="1"/>
    </xf>
  </cellXfs>
  <cellStyles count="6">
    <cellStyle name="20% - Accent3" xfId="2" builtinId="38"/>
    <cellStyle name="20% - Accent4" xfId="3" builtinId="42"/>
    <cellStyle name="20% - Accent5" xfId="4" builtinId="46"/>
    <cellStyle name="20% - Accent6" xfId="5" builtinId="50"/>
    <cellStyle name="40% - Accent1" xfId="1" builtinId="3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priateľov na FB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Súbor1!$O$4:$AQ$4</c:f>
              <c:numCache>
                <c:formatCode>General</c:formatCode>
                <c:ptCount val="29"/>
                <c:pt idx="0">
                  <c:v>48</c:v>
                </c:pt>
                <c:pt idx="1">
                  <c:v>69</c:v>
                </c:pt>
                <c:pt idx="2">
                  <c:v>83</c:v>
                </c:pt>
                <c:pt idx="3">
                  <c:v>100</c:v>
                </c:pt>
                <c:pt idx="4">
                  <c:v>133</c:v>
                </c:pt>
                <c:pt idx="5">
                  <c:v>166</c:v>
                </c:pt>
                <c:pt idx="6">
                  <c:v>177</c:v>
                </c:pt>
                <c:pt idx="7">
                  <c:v>195</c:v>
                </c:pt>
                <c:pt idx="8">
                  <c:v>198</c:v>
                </c:pt>
                <c:pt idx="9">
                  <c:v>200</c:v>
                </c:pt>
                <c:pt idx="10">
                  <c:v>205</c:v>
                </c:pt>
                <c:pt idx="11">
                  <c:v>206</c:v>
                </c:pt>
                <c:pt idx="12">
                  <c:v>209</c:v>
                </c:pt>
                <c:pt idx="13">
                  <c:v>211</c:v>
                </c:pt>
                <c:pt idx="14">
                  <c:v>229</c:v>
                </c:pt>
                <c:pt idx="15">
                  <c:v>244</c:v>
                </c:pt>
                <c:pt idx="16">
                  <c:v>247</c:v>
                </c:pt>
                <c:pt idx="17">
                  <c:v>255</c:v>
                </c:pt>
                <c:pt idx="18">
                  <c:v>269</c:v>
                </c:pt>
                <c:pt idx="19">
                  <c:v>277</c:v>
                </c:pt>
                <c:pt idx="20">
                  <c:v>328</c:v>
                </c:pt>
                <c:pt idx="21">
                  <c:v>359</c:v>
                </c:pt>
                <c:pt idx="22">
                  <c:v>380</c:v>
                </c:pt>
                <c:pt idx="23">
                  <c:v>383</c:v>
                </c:pt>
                <c:pt idx="24">
                  <c:v>387</c:v>
                </c:pt>
                <c:pt idx="25">
                  <c:v>439</c:v>
                </c:pt>
                <c:pt idx="26">
                  <c:v>448</c:v>
                </c:pt>
                <c:pt idx="27">
                  <c:v>487</c:v>
                </c:pt>
                <c:pt idx="28">
                  <c:v>534</c:v>
                </c:pt>
              </c:numCache>
            </c:numRef>
          </c:cat>
          <c:val>
            <c:numRef>
              <c:f>Súbor1!$O$5:$AQ$5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75968"/>
        <c:axId val="276277888"/>
      </c:barChart>
      <c:catAx>
        <c:axId val="27627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priateľov na FB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277888"/>
        <c:crosses val="autoZero"/>
        <c:auto val="1"/>
        <c:lblAlgn val="ctr"/>
        <c:lblOffset val="100"/>
        <c:noMultiLvlLbl val="0"/>
      </c:catAx>
      <c:valAx>
        <c:axId val="276277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27596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priateľov na FB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Súbor1!$O$4:$AQ$4</c:f>
              <c:numCache>
                <c:formatCode>General</c:formatCode>
                <c:ptCount val="29"/>
                <c:pt idx="0">
                  <c:v>48</c:v>
                </c:pt>
                <c:pt idx="1">
                  <c:v>69</c:v>
                </c:pt>
                <c:pt idx="2">
                  <c:v>83</c:v>
                </c:pt>
                <c:pt idx="3">
                  <c:v>100</c:v>
                </c:pt>
                <c:pt idx="4">
                  <c:v>133</c:v>
                </c:pt>
                <c:pt idx="5">
                  <c:v>166</c:v>
                </c:pt>
                <c:pt idx="6">
                  <c:v>177</c:v>
                </c:pt>
                <c:pt idx="7">
                  <c:v>195</c:v>
                </c:pt>
                <c:pt idx="8">
                  <c:v>198</c:v>
                </c:pt>
                <c:pt idx="9">
                  <c:v>200</c:v>
                </c:pt>
                <c:pt idx="10">
                  <c:v>205</c:v>
                </c:pt>
                <c:pt idx="11">
                  <c:v>206</c:v>
                </c:pt>
                <c:pt idx="12">
                  <c:v>209</c:v>
                </c:pt>
                <c:pt idx="13">
                  <c:v>211</c:v>
                </c:pt>
                <c:pt idx="14">
                  <c:v>229</c:v>
                </c:pt>
                <c:pt idx="15">
                  <c:v>244</c:v>
                </c:pt>
                <c:pt idx="16">
                  <c:v>247</c:v>
                </c:pt>
                <c:pt idx="17">
                  <c:v>255</c:v>
                </c:pt>
                <c:pt idx="18">
                  <c:v>269</c:v>
                </c:pt>
                <c:pt idx="19">
                  <c:v>277</c:v>
                </c:pt>
                <c:pt idx="20">
                  <c:v>328</c:v>
                </c:pt>
                <c:pt idx="21">
                  <c:v>359</c:v>
                </c:pt>
                <c:pt idx="22">
                  <c:v>380</c:v>
                </c:pt>
                <c:pt idx="23">
                  <c:v>383</c:v>
                </c:pt>
                <c:pt idx="24">
                  <c:v>387</c:v>
                </c:pt>
                <c:pt idx="25">
                  <c:v>439</c:v>
                </c:pt>
                <c:pt idx="26">
                  <c:v>448</c:v>
                </c:pt>
                <c:pt idx="27">
                  <c:v>487</c:v>
                </c:pt>
                <c:pt idx="28">
                  <c:v>534</c:v>
                </c:pt>
              </c:numCache>
            </c:numRef>
          </c:cat>
          <c:val>
            <c:numRef>
              <c:f>Súbor1!$O$5:$AQ$5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17632"/>
        <c:axId val="79323904"/>
      </c:lineChart>
      <c:catAx>
        <c:axId val="793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priateľov na FB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323904"/>
        <c:crosses val="autoZero"/>
        <c:auto val="1"/>
        <c:lblAlgn val="ctr"/>
        <c:lblOffset val="100"/>
        <c:noMultiLvlLbl val="0"/>
      </c:catAx>
      <c:valAx>
        <c:axId val="79323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31763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priateľov na FB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cat>
            <c:numRef>
              <c:f>Súbor1!$O$4:$AQ$4</c:f>
              <c:numCache>
                <c:formatCode>General</c:formatCode>
                <c:ptCount val="29"/>
                <c:pt idx="0">
                  <c:v>48</c:v>
                </c:pt>
                <c:pt idx="1">
                  <c:v>69</c:v>
                </c:pt>
                <c:pt idx="2">
                  <c:v>83</c:v>
                </c:pt>
                <c:pt idx="3">
                  <c:v>100</c:v>
                </c:pt>
                <c:pt idx="4">
                  <c:v>133</c:v>
                </c:pt>
                <c:pt idx="5">
                  <c:v>166</c:v>
                </c:pt>
                <c:pt idx="6">
                  <c:v>177</c:v>
                </c:pt>
                <c:pt idx="7">
                  <c:v>195</c:v>
                </c:pt>
                <c:pt idx="8">
                  <c:v>198</c:v>
                </c:pt>
                <c:pt idx="9">
                  <c:v>200</c:v>
                </c:pt>
                <c:pt idx="10">
                  <c:v>205</c:v>
                </c:pt>
                <c:pt idx="11">
                  <c:v>206</c:v>
                </c:pt>
                <c:pt idx="12">
                  <c:v>209</c:v>
                </c:pt>
                <c:pt idx="13">
                  <c:v>211</c:v>
                </c:pt>
                <c:pt idx="14">
                  <c:v>229</c:v>
                </c:pt>
                <c:pt idx="15">
                  <c:v>244</c:v>
                </c:pt>
                <c:pt idx="16">
                  <c:v>247</c:v>
                </c:pt>
                <c:pt idx="17">
                  <c:v>255</c:v>
                </c:pt>
                <c:pt idx="18">
                  <c:v>269</c:v>
                </c:pt>
                <c:pt idx="19">
                  <c:v>277</c:v>
                </c:pt>
                <c:pt idx="20">
                  <c:v>328</c:v>
                </c:pt>
                <c:pt idx="21">
                  <c:v>359</c:v>
                </c:pt>
                <c:pt idx="22">
                  <c:v>380</c:v>
                </c:pt>
                <c:pt idx="23">
                  <c:v>383</c:v>
                </c:pt>
                <c:pt idx="24">
                  <c:v>387</c:v>
                </c:pt>
                <c:pt idx="25">
                  <c:v>439</c:v>
                </c:pt>
                <c:pt idx="26">
                  <c:v>448</c:v>
                </c:pt>
                <c:pt idx="27">
                  <c:v>487</c:v>
                </c:pt>
                <c:pt idx="28">
                  <c:v>534</c:v>
                </c:pt>
              </c:numCache>
            </c:numRef>
          </c:cat>
          <c:val>
            <c:numRef>
              <c:f>Súbor1!$O$5:$AQ$5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79357056"/>
        <c:axId val="79358976"/>
      </c:lineChart>
      <c:catAx>
        <c:axId val="7935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priateľov na FB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358976"/>
        <c:crosses val="autoZero"/>
        <c:auto val="1"/>
        <c:lblAlgn val="ctr"/>
        <c:lblOffset val="100"/>
        <c:noMultiLvlLbl val="0"/>
      </c:catAx>
      <c:valAx>
        <c:axId val="79358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3570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priateľov na FB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Súbor1!$O$4:$AQ$4</c:f>
              <c:numCache>
                <c:formatCode>General</c:formatCode>
                <c:ptCount val="29"/>
                <c:pt idx="0">
                  <c:v>48</c:v>
                </c:pt>
                <c:pt idx="1">
                  <c:v>69</c:v>
                </c:pt>
                <c:pt idx="2">
                  <c:v>83</c:v>
                </c:pt>
                <c:pt idx="3">
                  <c:v>100</c:v>
                </c:pt>
                <c:pt idx="4">
                  <c:v>133</c:v>
                </c:pt>
                <c:pt idx="5">
                  <c:v>166</c:v>
                </c:pt>
                <c:pt idx="6">
                  <c:v>177</c:v>
                </c:pt>
                <c:pt idx="7">
                  <c:v>195</c:v>
                </c:pt>
                <c:pt idx="8">
                  <c:v>198</c:v>
                </c:pt>
                <c:pt idx="9">
                  <c:v>200</c:v>
                </c:pt>
                <c:pt idx="10">
                  <c:v>205</c:v>
                </c:pt>
                <c:pt idx="11">
                  <c:v>206</c:v>
                </c:pt>
                <c:pt idx="12">
                  <c:v>209</c:v>
                </c:pt>
                <c:pt idx="13">
                  <c:v>211</c:v>
                </c:pt>
                <c:pt idx="14">
                  <c:v>229</c:v>
                </c:pt>
                <c:pt idx="15">
                  <c:v>244</c:v>
                </c:pt>
                <c:pt idx="16">
                  <c:v>247</c:v>
                </c:pt>
                <c:pt idx="17">
                  <c:v>255</c:v>
                </c:pt>
                <c:pt idx="18">
                  <c:v>269</c:v>
                </c:pt>
                <c:pt idx="19">
                  <c:v>277</c:v>
                </c:pt>
                <c:pt idx="20">
                  <c:v>328</c:v>
                </c:pt>
                <c:pt idx="21">
                  <c:v>359</c:v>
                </c:pt>
                <c:pt idx="22">
                  <c:v>380</c:v>
                </c:pt>
                <c:pt idx="23">
                  <c:v>383</c:v>
                </c:pt>
                <c:pt idx="24">
                  <c:v>387</c:v>
                </c:pt>
                <c:pt idx="25">
                  <c:v>439</c:v>
                </c:pt>
                <c:pt idx="26">
                  <c:v>448</c:v>
                </c:pt>
                <c:pt idx="27">
                  <c:v>487</c:v>
                </c:pt>
                <c:pt idx="28">
                  <c:v>534</c:v>
                </c:pt>
              </c:numCache>
            </c:numRef>
          </c:cat>
          <c:val>
            <c:numRef>
              <c:f>Súbor1!$O$5:$AQ$5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kontaktov</a:t>
            </a:r>
            <a:r>
              <a:rPr lang="sk-SK" baseline="0"/>
              <a:t> v telefóne</a:t>
            </a:r>
            <a:endParaRPr lang="sk-SK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Súbor2!$O$4:$AO$4</c:f>
              <c:numCache>
                <c:formatCode>General</c:formatCode>
                <c:ptCount val="27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61</c:v>
                </c:pt>
                <c:pt idx="10">
                  <c:v>66</c:v>
                </c:pt>
                <c:pt idx="11">
                  <c:v>69</c:v>
                </c:pt>
                <c:pt idx="12">
                  <c:v>71</c:v>
                </c:pt>
                <c:pt idx="13">
                  <c:v>74</c:v>
                </c:pt>
                <c:pt idx="14">
                  <c:v>75</c:v>
                </c:pt>
                <c:pt idx="15">
                  <c:v>79</c:v>
                </c:pt>
                <c:pt idx="16">
                  <c:v>84</c:v>
                </c:pt>
                <c:pt idx="17">
                  <c:v>90</c:v>
                </c:pt>
                <c:pt idx="18">
                  <c:v>98</c:v>
                </c:pt>
                <c:pt idx="19">
                  <c:v>107</c:v>
                </c:pt>
                <c:pt idx="20">
                  <c:v>109</c:v>
                </c:pt>
                <c:pt idx="21">
                  <c:v>130</c:v>
                </c:pt>
                <c:pt idx="22">
                  <c:v>135</c:v>
                </c:pt>
                <c:pt idx="23">
                  <c:v>152</c:v>
                </c:pt>
                <c:pt idx="24">
                  <c:v>163</c:v>
                </c:pt>
                <c:pt idx="25">
                  <c:v>242</c:v>
                </c:pt>
                <c:pt idx="26">
                  <c:v>342</c:v>
                </c:pt>
              </c:numCache>
            </c:numRef>
          </c:cat>
          <c:val>
            <c:numRef>
              <c:f>Súbor2!$O$5:$AO$5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6320"/>
        <c:axId val="79438976"/>
      </c:barChart>
      <c:catAx>
        <c:axId val="7941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kontaktov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438976"/>
        <c:crosses val="autoZero"/>
        <c:auto val="1"/>
        <c:lblAlgn val="ctr"/>
        <c:lblOffset val="100"/>
        <c:noMultiLvlLbl val="0"/>
      </c:catAx>
      <c:valAx>
        <c:axId val="79438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4163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kontaktov</a:t>
            </a:r>
            <a:r>
              <a:rPr lang="sk-SK" baseline="0"/>
              <a:t> v telefóne</a:t>
            </a:r>
            <a:endParaRPr lang="sk-SK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Súbor2!$O$4:$AO$4</c:f>
              <c:numCache>
                <c:formatCode>General</c:formatCode>
                <c:ptCount val="27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61</c:v>
                </c:pt>
                <c:pt idx="10">
                  <c:v>66</c:v>
                </c:pt>
                <c:pt idx="11">
                  <c:v>69</c:v>
                </c:pt>
                <c:pt idx="12">
                  <c:v>71</c:v>
                </c:pt>
                <c:pt idx="13">
                  <c:v>74</c:v>
                </c:pt>
                <c:pt idx="14">
                  <c:v>75</c:v>
                </c:pt>
                <c:pt idx="15">
                  <c:v>79</c:v>
                </c:pt>
                <c:pt idx="16">
                  <c:v>84</c:v>
                </c:pt>
                <c:pt idx="17">
                  <c:v>90</c:v>
                </c:pt>
                <c:pt idx="18">
                  <c:v>98</c:v>
                </c:pt>
                <c:pt idx="19">
                  <c:v>107</c:v>
                </c:pt>
                <c:pt idx="20">
                  <c:v>109</c:v>
                </c:pt>
                <c:pt idx="21">
                  <c:v>130</c:v>
                </c:pt>
                <c:pt idx="22">
                  <c:v>135</c:v>
                </c:pt>
                <c:pt idx="23">
                  <c:v>152</c:v>
                </c:pt>
                <c:pt idx="24">
                  <c:v>163</c:v>
                </c:pt>
                <c:pt idx="25">
                  <c:v>242</c:v>
                </c:pt>
                <c:pt idx="26">
                  <c:v>342</c:v>
                </c:pt>
              </c:numCache>
            </c:numRef>
          </c:cat>
          <c:val>
            <c:numRef>
              <c:f>Súbor2!$O$5:$AO$5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72128"/>
        <c:axId val="79474048"/>
      </c:lineChart>
      <c:catAx>
        <c:axId val="794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kontaktov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474048"/>
        <c:crosses val="autoZero"/>
        <c:auto val="1"/>
        <c:lblAlgn val="ctr"/>
        <c:lblOffset val="100"/>
        <c:noMultiLvlLbl val="0"/>
      </c:catAx>
      <c:valAx>
        <c:axId val="79474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47212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kontaktov</a:t>
            </a:r>
            <a:r>
              <a:rPr lang="sk-SK" baseline="0"/>
              <a:t> v telefóne</a:t>
            </a:r>
            <a:endParaRPr lang="sk-SK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cat>
            <c:numRef>
              <c:f>Súbor2!$O$4:$AO$4</c:f>
              <c:numCache>
                <c:formatCode>General</c:formatCode>
                <c:ptCount val="27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61</c:v>
                </c:pt>
                <c:pt idx="10">
                  <c:v>66</c:v>
                </c:pt>
                <c:pt idx="11">
                  <c:v>69</c:v>
                </c:pt>
                <c:pt idx="12">
                  <c:v>71</c:v>
                </c:pt>
                <c:pt idx="13">
                  <c:v>74</c:v>
                </c:pt>
                <c:pt idx="14">
                  <c:v>75</c:v>
                </c:pt>
                <c:pt idx="15">
                  <c:v>79</c:v>
                </c:pt>
                <c:pt idx="16">
                  <c:v>84</c:v>
                </c:pt>
                <c:pt idx="17">
                  <c:v>90</c:v>
                </c:pt>
                <c:pt idx="18">
                  <c:v>98</c:v>
                </c:pt>
                <c:pt idx="19">
                  <c:v>107</c:v>
                </c:pt>
                <c:pt idx="20">
                  <c:v>109</c:v>
                </c:pt>
                <c:pt idx="21">
                  <c:v>130</c:v>
                </c:pt>
                <c:pt idx="22">
                  <c:v>135</c:v>
                </c:pt>
                <c:pt idx="23">
                  <c:v>152</c:v>
                </c:pt>
                <c:pt idx="24">
                  <c:v>163</c:v>
                </c:pt>
                <c:pt idx="25">
                  <c:v>242</c:v>
                </c:pt>
                <c:pt idx="26">
                  <c:v>342</c:v>
                </c:pt>
              </c:numCache>
            </c:numRef>
          </c:cat>
          <c:val>
            <c:numRef>
              <c:f>Súbor2!$O$5:$AO$5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80547200"/>
        <c:axId val="80557568"/>
      </c:lineChart>
      <c:catAx>
        <c:axId val="8054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kontaktov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557568"/>
        <c:crosses val="autoZero"/>
        <c:auto val="1"/>
        <c:lblAlgn val="ctr"/>
        <c:lblOffset val="100"/>
        <c:noMultiLvlLbl val="0"/>
      </c:catAx>
      <c:valAx>
        <c:axId val="80557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Početnosti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5472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kontaktov</a:t>
            </a:r>
            <a:r>
              <a:rPr lang="sk-SK" baseline="0"/>
              <a:t> v telefóne</a:t>
            </a:r>
            <a:endParaRPr lang="sk-SK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Súbor2!$O$4:$AO$4</c:f>
              <c:numCache>
                <c:formatCode>General</c:formatCode>
                <c:ptCount val="27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61</c:v>
                </c:pt>
                <c:pt idx="10">
                  <c:v>66</c:v>
                </c:pt>
                <c:pt idx="11">
                  <c:v>69</c:v>
                </c:pt>
                <c:pt idx="12">
                  <c:v>71</c:v>
                </c:pt>
                <c:pt idx="13">
                  <c:v>74</c:v>
                </c:pt>
                <c:pt idx="14">
                  <c:v>75</c:v>
                </c:pt>
                <c:pt idx="15">
                  <c:v>79</c:v>
                </c:pt>
                <c:pt idx="16">
                  <c:v>84</c:v>
                </c:pt>
                <c:pt idx="17">
                  <c:v>90</c:v>
                </c:pt>
                <c:pt idx="18">
                  <c:v>98</c:v>
                </c:pt>
                <c:pt idx="19">
                  <c:v>107</c:v>
                </c:pt>
                <c:pt idx="20">
                  <c:v>109</c:v>
                </c:pt>
                <c:pt idx="21">
                  <c:v>130</c:v>
                </c:pt>
                <c:pt idx="22">
                  <c:v>135</c:v>
                </c:pt>
                <c:pt idx="23">
                  <c:v>152</c:v>
                </c:pt>
                <c:pt idx="24">
                  <c:v>163</c:v>
                </c:pt>
                <c:pt idx="25">
                  <c:v>242</c:v>
                </c:pt>
                <c:pt idx="26">
                  <c:v>342</c:v>
                </c:pt>
              </c:numCache>
            </c:numRef>
          </c:cat>
          <c:val>
            <c:numRef>
              <c:f>Súbor2!$O$5:$AO$5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Počet priateľov na FB ku </a:t>
            </a:r>
            <a:r>
              <a:rPr lang="sk-SK" baseline="0"/>
              <a:t>počtu kontaktov v telefóne</a:t>
            </a:r>
            <a:endParaRPr lang="sk-SK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trendline>
            <c:trendlineType val="linear"/>
            <c:dispRSqr val="0"/>
            <c:dispEq val="0"/>
          </c:trendline>
          <c:cat>
            <c:numRef>
              <c:f>Korelácia!$D$5:$D$35</c:f>
              <c:numCache>
                <c:formatCode>General</c:formatCode>
                <c:ptCount val="31"/>
                <c:pt idx="0">
                  <c:v>71</c:v>
                </c:pt>
                <c:pt idx="1">
                  <c:v>342</c:v>
                </c:pt>
                <c:pt idx="2">
                  <c:v>66</c:v>
                </c:pt>
                <c:pt idx="3">
                  <c:v>84</c:v>
                </c:pt>
                <c:pt idx="4">
                  <c:v>74</c:v>
                </c:pt>
                <c:pt idx="5">
                  <c:v>30</c:v>
                </c:pt>
                <c:pt idx="6">
                  <c:v>48</c:v>
                </c:pt>
                <c:pt idx="7">
                  <c:v>163</c:v>
                </c:pt>
                <c:pt idx="8">
                  <c:v>84</c:v>
                </c:pt>
                <c:pt idx="9">
                  <c:v>242</c:v>
                </c:pt>
                <c:pt idx="10">
                  <c:v>75</c:v>
                </c:pt>
                <c:pt idx="11">
                  <c:v>74</c:v>
                </c:pt>
                <c:pt idx="12">
                  <c:v>130</c:v>
                </c:pt>
                <c:pt idx="13">
                  <c:v>37</c:v>
                </c:pt>
                <c:pt idx="14">
                  <c:v>90</c:v>
                </c:pt>
                <c:pt idx="15">
                  <c:v>98</c:v>
                </c:pt>
                <c:pt idx="16">
                  <c:v>37</c:v>
                </c:pt>
                <c:pt idx="17">
                  <c:v>51</c:v>
                </c:pt>
                <c:pt idx="18">
                  <c:v>74</c:v>
                </c:pt>
                <c:pt idx="19">
                  <c:v>44</c:v>
                </c:pt>
                <c:pt idx="20">
                  <c:v>61</c:v>
                </c:pt>
                <c:pt idx="21">
                  <c:v>13</c:v>
                </c:pt>
                <c:pt idx="22">
                  <c:v>79</c:v>
                </c:pt>
                <c:pt idx="23">
                  <c:v>25</c:v>
                </c:pt>
                <c:pt idx="24">
                  <c:v>109</c:v>
                </c:pt>
                <c:pt idx="25">
                  <c:v>35</c:v>
                </c:pt>
                <c:pt idx="26">
                  <c:v>135</c:v>
                </c:pt>
                <c:pt idx="27">
                  <c:v>15</c:v>
                </c:pt>
                <c:pt idx="28">
                  <c:v>107</c:v>
                </c:pt>
                <c:pt idx="29">
                  <c:v>152</c:v>
                </c:pt>
                <c:pt idx="30">
                  <c:v>69</c:v>
                </c:pt>
              </c:numCache>
            </c:numRef>
          </c:cat>
          <c:val>
            <c:numRef>
              <c:f>Korelácia!$C$5:$C$35</c:f>
              <c:numCache>
                <c:formatCode>General</c:formatCode>
                <c:ptCount val="31"/>
                <c:pt idx="0">
                  <c:v>487</c:v>
                </c:pt>
                <c:pt idx="1">
                  <c:v>380</c:v>
                </c:pt>
                <c:pt idx="2">
                  <c:v>387</c:v>
                </c:pt>
                <c:pt idx="3">
                  <c:v>229</c:v>
                </c:pt>
                <c:pt idx="4">
                  <c:v>48</c:v>
                </c:pt>
                <c:pt idx="5">
                  <c:v>277</c:v>
                </c:pt>
                <c:pt idx="6">
                  <c:v>200</c:v>
                </c:pt>
                <c:pt idx="7">
                  <c:v>177</c:v>
                </c:pt>
                <c:pt idx="8">
                  <c:v>439</c:v>
                </c:pt>
                <c:pt idx="9">
                  <c:v>534</c:v>
                </c:pt>
                <c:pt idx="10">
                  <c:v>198</c:v>
                </c:pt>
                <c:pt idx="11">
                  <c:v>206</c:v>
                </c:pt>
                <c:pt idx="12">
                  <c:v>328</c:v>
                </c:pt>
                <c:pt idx="13">
                  <c:v>211</c:v>
                </c:pt>
                <c:pt idx="14">
                  <c:v>244</c:v>
                </c:pt>
                <c:pt idx="15">
                  <c:v>269</c:v>
                </c:pt>
                <c:pt idx="16">
                  <c:v>100</c:v>
                </c:pt>
                <c:pt idx="17">
                  <c:v>209</c:v>
                </c:pt>
                <c:pt idx="18">
                  <c:v>166</c:v>
                </c:pt>
                <c:pt idx="19">
                  <c:v>133</c:v>
                </c:pt>
                <c:pt idx="20">
                  <c:v>247</c:v>
                </c:pt>
                <c:pt idx="21">
                  <c:v>83</c:v>
                </c:pt>
                <c:pt idx="22">
                  <c:v>69</c:v>
                </c:pt>
                <c:pt idx="23">
                  <c:v>205</c:v>
                </c:pt>
                <c:pt idx="24">
                  <c:v>448</c:v>
                </c:pt>
                <c:pt idx="25">
                  <c:v>269</c:v>
                </c:pt>
                <c:pt idx="26">
                  <c:v>359</c:v>
                </c:pt>
                <c:pt idx="27">
                  <c:v>255</c:v>
                </c:pt>
                <c:pt idx="28">
                  <c:v>195</c:v>
                </c:pt>
                <c:pt idx="29">
                  <c:v>383</c:v>
                </c:pt>
                <c:pt idx="30">
                  <c:v>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75808"/>
        <c:axId val="78777728"/>
      </c:lineChart>
      <c:catAx>
        <c:axId val="7877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</a:t>
                </a:r>
                <a:r>
                  <a:rPr lang="sk-SK" baseline="0"/>
                  <a:t> kontaktov v telefóne</a:t>
                </a:r>
                <a:endParaRPr lang="sk-SK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777728"/>
        <c:crosses val="autoZero"/>
        <c:auto val="1"/>
        <c:lblAlgn val="ctr"/>
        <c:lblOffset val="100"/>
        <c:noMultiLvlLbl val="0"/>
      </c:catAx>
      <c:valAx>
        <c:axId val="78777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</a:t>
                </a:r>
                <a:r>
                  <a:rPr lang="sk-SK" baseline="0"/>
                  <a:t> priateľov na FB</a:t>
                </a:r>
                <a:endParaRPr lang="sk-SK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77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466724</xdr:colOff>
      <xdr:row>10</xdr:row>
      <xdr:rowOff>157161</xdr:rowOff>
    </xdr:from>
    <xdr:to>
      <xdr:col>13</xdr:col>
      <xdr:colOff>495299</xdr:colOff>
      <xdr:row>25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657225</xdr:colOff>
      <xdr:row>10</xdr:row>
      <xdr:rowOff>123825</xdr:rowOff>
    </xdr:from>
    <xdr:to>
      <xdr:col>23</xdr:col>
      <xdr:colOff>552450</xdr:colOff>
      <xdr:row>25</xdr:row>
      <xdr:rowOff>14289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26</xdr:row>
      <xdr:rowOff>9525</xdr:rowOff>
    </xdr:from>
    <xdr:to>
      <xdr:col>13</xdr:col>
      <xdr:colOff>476250</xdr:colOff>
      <xdr:row>40</xdr:row>
      <xdr:rowOff>80964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657226</xdr:colOff>
      <xdr:row>25</xdr:row>
      <xdr:rowOff>190499</xdr:rowOff>
    </xdr:from>
    <xdr:to>
      <xdr:col>23</xdr:col>
      <xdr:colOff>581026</xdr:colOff>
      <xdr:row>67</xdr:row>
      <xdr:rowOff>171450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11</xdr:row>
      <xdr:rowOff>4762</xdr:rowOff>
    </xdr:from>
    <xdr:to>
      <xdr:col>12</xdr:col>
      <xdr:colOff>361950</xdr:colOff>
      <xdr:row>25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561975</xdr:colOff>
      <xdr:row>11</xdr:row>
      <xdr:rowOff>9525</xdr:rowOff>
    </xdr:from>
    <xdr:to>
      <xdr:col>21</xdr:col>
      <xdr:colOff>66675</xdr:colOff>
      <xdr:row>25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180975</xdr:colOff>
      <xdr:row>26</xdr:row>
      <xdr:rowOff>123825</xdr:rowOff>
    </xdr:from>
    <xdr:to>
      <xdr:col>12</xdr:col>
      <xdr:colOff>371475</xdr:colOff>
      <xdr:row>41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581025</xdr:colOff>
      <xdr:row>26</xdr:row>
      <xdr:rowOff>142874</xdr:rowOff>
    </xdr:from>
    <xdr:to>
      <xdr:col>21</xdr:col>
      <xdr:colOff>85725</xdr:colOff>
      <xdr:row>66</xdr:row>
      <xdr:rowOff>161925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104775</xdr:rowOff>
    </xdr:from>
    <xdr:to>
      <xdr:col>23</xdr:col>
      <xdr:colOff>571500</xdr:colOff>
      <xdr:row>31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75"/>
  <sheetViews>
    <sheetView workbookViewId="0">
      <selection activeCell="J22" sqref="J22"/>
    </sheetView>
  </sheetViews>
  <sheetFormatPr defaultRowHeight="15" x14ac:dyDescent="0.25"/>
  <cols>
    <col min="1" max="1" width="9.140625" customWidth="1"/>
  </cols>
  <sheetData>
    <row r="1" spans="1:30" ht="38.25" customHeight="1" x14ac:dyDescent="0.25">
      <c r="A1" s="1"/>
      <c r="B1" s="1"/>
      <c r="C1" s="1"/>
      <c r="D1" s="1"/>
      <c r="E1" s="1"/>
      <c r="F1" s="1"/>
      <c r="G1" s="3" t="s">
        <v>4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" customHeigh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customHeight="1" x14ac:dyDescent="0.25">
      <c r="A6" s="1"/>
      <c r="B6" s="8" t="s">
        <v>34</v>
      </c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 customHeight="1" x14ac:dyDescent="0.25">
      <c r="A7" s="1"/>
      <c r="B7" s="8" t="s">
        <v>5</v>
      </c>
      <c r="C7" s="5"/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customHeight="1" x14ac:dyDescent="0.25">
      <c r="A8" s="1"/>
      <c r="B8" s="8" t="s">
        <v>6</v>
      </c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" customHeight="1" x14ac:dyDescent="0.25">
      <c r="A10" s="1"/>
      <c r="B10" s="6" t="s">
        <v>7</v>
      </c>
      <c r="C10" s="7"/>
      <c r="D10" s="7"/>
      <c r="E10" s="7"/>
      <c r="F10" s="7"/>
      <c r="G10" s="7"/>
      <c r="H10" s="7"/>
      <c r="I10" s="5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 customHeight="1" x14ac:dyDescent="0.25">
      <c r="A11" s="1"/>
      <c r="B11" s="8" t="s">
        <v>35</v>
      </c>
      <c r="C11" s="7"/>
      <c r="D11" s="7"/>
      <c r="E11" s="7"/>
      <c r="F11" s="7"/>
      <c r="G11" s="7"/>
      <c r="H11" s="7"/>
      <c r="I11" s="5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customHeight="1" x14ac:dyDescent="0.25">
      <c r="A12" s="1"/>
      <c r="B12" s="9"/>
      <c r="C12" s="9"/>
      <c r="D12" s="9"/>
      <c r="E12" s="9"/>
      <c r="F12" s="9"/>
      <c r="G12" s="9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25.5" customHeight="1" x14ac:dyDescent="0.25">
      <c r="A13" s="1"/>
      <c r="B13" s="11" t="s">
        <v>8</v>
      </c>
      <c r="C13" s="11"/>
      <c r="D13" s="7"/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5" customHeight="1" x14ac:dyDescent="0.25">
      <c r="A14" s="1"/>
      <c r="B14" s="10" t="s">
        <v>9</v>
      </c>
      <c r="C14" s="5"/>
      <c r="D14" s="5"/>
      <c r="E14" s="5"/>
      <c r="F14" s="5"/>
      <c r="G14" s="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5" customHeight="1" x14ac:dyDescent="0.25">
      <c r="A15" s="1"/>
      <c r="B15" s="10" t="s">
        <v>36</v>
      </c>
      <c r="C15" s="5"/>
      <c r="D15" s="5"/>
      <c r="E15" s="5"/>
      <c r="F15" s="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5" customHeight="1" x14ac:dyDescent="0.25">
      <c r="A16" s="1"/>
      <c r="B16" s="10" t="s">
        <v>10</v>
      </c>
      <c r="C16" s="5"/>
      <c r="D16" s="5"/>
      <c r="E16" s="5"/>
      <c r="F16" s="5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" customHeight="1" x14ac:dyDescent="0.25">
      <c r="A17" s="1"/>
      <c r="B17" s="10" t="s">
        <v>37</v>
      </c>
      <c r="C17" s="5"/>
      <c r="D17" s="5"/>
      <c r="E17" s="5"/>
      <c r="F17" s="5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" customHeight="1" x14ac:dyDescent="0.25">
      <c r="A18" s="1"/>
      <c r="B18" s="10" t="s">
        <v>38</v>
      </c>
      <c r="C18" s="5"/>
      <c r="D18" s="5"/>
      <c r="E18" s="5"/>
      <c r="F18" s="5"/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" customHeight="1" x14ac:dyDescent="0.25">
      <c r="A19" s="1"/>
      <c r="B19" s="10" t="s">
        <v>11</v>
      </c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" customHeight="1" x14ac:dyDescent="0.25">
      <c r="A20" s="1"/>
      <c r="B20" s="10" t="s">
        <v>39</v>
      </c>
      <c r="C20" s="5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H75"/>
  <sheetViews>
    <sheetView workbookViewId="0">
      <selection activeCell="L32" sqref="L32"/>
    </sheetView>
  </sheetViews>
  <sheetFormatPr defaultRowHeight="15" x14ac:dyDescent="0.25"/>
  <cols>
    <col min="1" max="1" width="8.140625" customWidth="1"/>
    <col min="2" max="2" width="5.7109375" customWidth="1"/>
  </cols>
  <sheetData>
    <row r="1" spans="1:60" ht="27.75" customHeight="1" thickBot="1" x14ac:dyDescent="0.3">
      <c r="A1" s="2"/>
      <c r="B1" s="2"/>
      <c r="C1" s="2"/>
      <c r="D1" s="2"/>
      <c r="E1" s="2"/>
      <c r="F1" s="2"/>
      <c r="G1" s="23" t="s">
        <v>40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5.75" thickBot="1" x14ac:dyDescent="0.3">
      <c r="A2" s="2"/>
      <c r="B2" s="62"/>
      <c r="C2" s="60" t="s">
        <v>0</v>
      </c>
      <c r="D2" s="1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x14ac:dyDescent="0.25">
      <c r="A3" s="2"/>
      <c r="B3" s="61">
        <v>1</v>
      </c>
      <c r="C3" s="17">
        <v>487</v>
      </c>
      <c r="D3" s="18">
        <v>71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x14ac:dyDescent="0.25">
      <c r="A4" s="2"/>
      <c r="B4" s="14">
        <v>2</v>
      </c>
      <c r="C4" s="17">
        <v>380</v>
      </c>
      <c r="D4" s="18">
        <v>342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x14ac:dyDescent="0.25">
      <c r="A5" s="2"/>
      <c r="B5" s="14">
        <v>3</v>
      </c>
      <c r="C5" s="17">
        <v>387</v>
      </c>
      <c r="D5" s="18">
        <v>66</v>
      </c>
      <c r="E5" s="2"/>
      <c r="F5" s="2"/>
      <c r="G5" s="12" t="s">
        <v>2</v>
      </c>
      <c r="H5" s="12"/>
      <c r="I5" s="12"/>
      <c r="J5" s="1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x14ac:dyDescent="0.25">
      <c r="A6" s="2"/>
      <c r="B6" s="14">
        <v>4</v>
      </c>
      <c r="C6" s="17">
        <v>229</v>
      </c>
      <c r="D6" s="18">
        <v>84</v>
      </c>
      <c r="E6" s="2"/>
      <c r="F6" s="2"/>
      <c r="G6" s="12" t="s">
        <v>3</v>
      </c>
      <c r="H6" s="12"/>
      <c r="I6" s="12"/>
      <c r="J6" s="1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x14ac:dyDescent="0.25">
      <c r="A7" s="2"/>
      <c r="B7" s="14">
        <v>5</v>
      </c>
      <c r="C7" s="17">
        <v>48</v>
      </c>
      <c r="D7" s="18">
        <v>74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x14ac:dyDescent="0.25">
      <c r="A8" s="2"/>
      <c r="B8" s="14">
        <v>6</v>
      </c>
      <c r="C8" s="17">
        <v>277</v>
      </c>
      <c r="D8" s="18">
        <v>30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x14ac:dyDescent="0.25">
      <c r="A9" s="2"/>
      <c r="B9" s="14">
        <v>7</v>
      </c>
      <c r="C9" s="17">
        <v>200</v>
      </c>
      <c r="D9" s="18">
        <v>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x14ac:dyDescent="0.25">
      <c r="A10" s="2"/>
      <c r="B10" s="14">
        <v>8</v>
      </c>
      <c r="C10" s="17">
        <v>177</v>
      </c>
      <c r="D10" s="18">
        <v>163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x14ac:dyDescent="0.25">
      <c r="A11" s="2"/>
      <c r="B11" s="14">
        <v>9</v>
      </c>
      <c r="C11" s="17">
        <v>439</v>
      </c>
      <c r="D11" s="18">
        <v>84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x14ac:dyDescent="0.25">
      <c r="A12" s="2"/>
      <c r="B12" s="14">
        <v>10</v>
      </c>
      <c r="C12" s="17">
        <v>534</v>
      </c>
      <c r="D12" s="18">
        <v>242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x14ac:dyDescent="0.25">
      <c r="A13" s="2"/>
      <c r="B13" s="14">
        <v>11</v>
      </c>
      <c r="C13" s="17">
        <v>198</v>
      </c>
      <c r="D13" s="18">
        <v>75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x14ac:dyDescent="0.25">
      <c r="A14" s="2"/>
      <c r="B14" s="14">
        <v>12</v>
      </c>
      <c r="C14" s="17">
        <v>206</v>
      </c>
      <c r="D14" s="18">
        <v>74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x14ac:dyDescent="0.25">
      <c r="A15" s="2"/>
      <c r="B15" s="14">
        <v>13</v>
      </c>
      <c r="C15" s="17">
        <v>328</v>
      </c>
      <c r="D15" s="18">
        <v>130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x14ac:dyDescent="0.25">
      <c r="A16" s="2"/>
      <c r="B16" s="14">
        <v>14</v>
      </c>
      <c r="C16" s="17">
        <v>211</v>
      </c>
      <c r="D16" s="18">
        <v>37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x14ac:dyDescent="0.25">
      <c r="A17" s="2"/>
      <c r="B17" s="14">
        <v>15</v>
      </c>
      <c r="C17" s="17">
        <v>244</v>
      </c>
      <c r="D17" s="18">
        <v>90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x14ac:dyDescent="0.25">
      <c r="A18" s="2"/>
      <c r="B18" s="14">
        <v>16</v>
      </c>
      <c r="C18" s="17">
        <v>269</v>
      </c>
      <c r="D18" s="18">
        <v>98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x14ac:dyDescent="0.25">
      <c r="A19" s="2"/>
      <c r="B19" s="14">
        <v>17</v>
      </c>
      <c r="C19" s="17">
        <v>100</v>
      </c>
      <c r="D19" s="18">
        <v>37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25">
      <c r="A20" s="2"/>
      <c r="B20" s="14">
        <v>18</v>
      </c>
      <c r="C20" s="17">
        <v>209</v>
      </c>
      <c r="D20" s="18">
        <v>51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x14ac:dyDescent="0.25">
      <c r="A21" s="2"/>
      <c r="B21" s="14">
        <v>19</v>
      </c>
      <c r="C21" s="17">
        <v>166</v>
      </c>
      <c r="D21" s="18">
        <v>74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x14ac:dyDescent="0.25">
      <c r="A22" s="2"/>
      <c r="B22" s="14">
        <v>20</v>
      </c>
      <c r="C22" s="17">
        <v>133</v>
      </c>
      <c r="D22" s="18">
        <v>44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x14ac:dyDescent="0.25">
      <c r="A23" s="2"/>
      <c r="B23" s="14">
        <v>21</v>
      </c>
      <c r="C23" s="17">
        <v>247</v>
      </c>
      <c r="D23" s="18">
        <v>61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x14ac:dyDescent="0.25">
      <c r="A24" s="2"/>
      <c r="B24" s="14">
        <v>22</v>
      </c>
      <c r="C24" s="17">
        <v>83</v>
      </c>
      <c r="D24" s="18">
        <v>13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x14ac:dyDescent="0.25">
      <c r="A25" s="2"/>
      <c r="B25" s="14">
        <v>23</v>
      </c>
      <c r="C25" s="17">
        <v>69</v>
      </c>
      <c r="D25" s="18">
        <v>79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x14ac:dyDescent="0.25">
      <c r="A26" s="2"/>
      <c r="B26" s="14">
        <v>24</v>
      </c>
      <c r="C26" s="17">
        <v>205</v>
      </c>
      <c r="D26" s="18">
        <v>25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x14ac:dyDescent="0.25">
      <c r="A27" s="2"/>
      <c r="B27" s="14">
        <v>25</v>
      </c>
      <c r="C27" s="17">
        <v>448</v>
      </c>
      <c r="D27" s="18">
        <v>109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x14ac:dyDescent="0.25">
      <c r="A28" s="2"/>
      <c r="B28" s="14">
        <v>26</v>
      </c>
      <c r="C28" s="17">
        <v>269</v>
      </c>
      <c r="D28" s="18">
        <v>35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x14ac:dyDescent="0.25">
      <c r="A29" s="2"/>
      <c r="B29" s="14">
        <v>27</v>
      </c>
      <c r="C29" s="17">
        <v>359</v>
      </c>
      <c r="D29" s="18">
        <v>135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x14ac:dyDescent="0.25">
      <c r="A30" s="2"/>
      <c r="B30" s="14">
        <v>28</v>
      </c>
      <c r="C30" s="17">
        <v>255</v>
      </c>
      <c r="D30" s="18">
        <v>15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x14ac:dyDescent="0.25">
      <c r="A31" s="2"/>
      <c r="B31" s="14">
        <v>29</v>
      </c>
      <c r="C31" s="17">
        <v>195</v>
      </c>
      <c r="D31" s="18">
        <v>107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x14ac:dyDescent="0.25">
      <c r="A32" s="2"/>
      <c r="B32" s="15">
        <v>30</v>
      </c>
      <c r="C32" s="19">
        <v>383</v>
      </c>
      <c r="D32" s="20">
        <v>152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5.75" thickBot="1" x14ac:dyDescent="0.3">
      <c r="A33" s="2"/>
      <c r="B33" s="16">
        <v>31</v>
      </c>
      <c r="C33" s="21">
        <v>209</v>
      </c>
      <c r="D33" s="22">
        <v>69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</row>
    <row r="39" spans="1:6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1:6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1:6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1:6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1:6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1:6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1:6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1:6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1:6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1:6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1:6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96"/>
  <sheetViews>
    <sheetView topLeftCell="C40" workbookViewId="0">
      <selection activeCell="L8" sqref="L8"/>
    </sheetView>
  </sheetViews>
  <sheetFormatPr defaultRowHeight="15" x14ac:dyDescent="0.25"/>
  <cols>
    <col min="14" max="14" width="11" customWidth="1"/>
    <col min="15" max="15" width="9.28515625" customWidth="1"/>
    <col min="16" max="20" width="9.140625" customWidth="1"/>
  </cols>
  <sheetData>
    <row r="1" spans="1:47" ht="35.25" customHeight="1" x14ac:dyDescent="0.25">
      <c r="A1" s="2"/>
      <c r="B1" s="2"/>
      <c r="C1" s="2"/>
      <c r="D1" s="2"/>
      <c r="E1" s="2"/>
      <c r="F1" s="24" t="s">
        <v>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27" customHeight="1" thickBot="1" x14ac:dyDescent="0.4">
      <c r="A3" s="2"/>
      <c r="B3" s="2"/>
      <c r="C3" s="2"/>
      <c r="D3" s="2"/>
      <c r="E3" s="26" t="s">
        <v>12</v>
      </c>
      <c r="F3" s="27"/>
      <c r="G3" s="27"/>
      <c r="H3" s="2"/>
      <c r="I3" s="28" t="s">
        <v>18</v>
      </c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6.5" thickTop="1" thickBot="1" x14ac:dyDescent="0.3">
      <c r="A4" s="2"/>
      <c r="B4" s="62"/>
      <c r="C4" s="63" t="s">
        <v>0</v>
      </c>
      <c r="D4" s="2"/>
      <c r="E4" s="25" t="s">
        <v>13</v>
      </c>
      <c r="F4" s="2"/>
      <c r="G4" s="29">
        <f>AVERAGE(C5:C35)</f>
        <v>256.25806451612902</v>
      </c>
      <c r="H4" s="2"/>
      <c r="I4" s="25" t="s">
        <v>19</v>
      </c>
      <c r="J4" s="2"/>
      <c r="K4" s="2"/>
      <c r="L4" s="29">
        <f>G8-G7</f>
        <v>486</v>
      </c>
      <c r="M4" s="2"/>
      <c r="N4" s="35" t="s">
        <v>0</v>
      </c>
      <c r="O4" s="39">
        <v>48</v>
      </c>
      <c r="P4" s="38">
        <v>69</v>
      </c>
      <c r="Q4" s="38">
        <v>83</v>
      </c>
      <c r="R4" s="38">
        <v>100</v>
      </c>
      <c r="S4" s="38">
        <v>133</v>
      </c>
      <c r="T4" s="38">
        <v>166</v>
      </c>
      <c r="U4" s="38">
        <v>177</v>
      </c>
      <c r="V4" s="38">
        <v>195</v>
      </c>
      <c r="W4" s="38">
        <v>198</v>
      </c>
      <c r="X4" s="38">
        <v>200</v>
      </c>
      <c r="Y4" s="38">
        <v>205</v>
      </c>
      <c r="Z4" s="38">
        <v>206</v>
      </c>
      <c r="AA4" s="38">
        <v>209</v>
      </c>
      <c r="AB4" s="38">
        <v>211</v>
      </c>
      <c r="AC4" s="38">
        <v>229</v>
      </c>
      <c r="AD4" s="38">
        <v>244</v>
      </c>
      <c r="AE4" s="38">
        <v>247</v>
      </c>
      <c r="AF4" s="38">
        <v>255</v>
      </c>
      <c r="AG4" s="38">
        <v>269</v>
      </c>
      <c r="AH4" s="38">
        <v>277</v>
      </c>
      <c r="AI4" s="38">
        <v>328</v>
      </c>
      <c r="AJ4" s="38">
        <v>359</v>
      </c>
      <c r="AK4" s="38">
        <v>380</v>
      </c>
      <c r="AL4" s="38">
        <v>383</v>
      </c>
      <c r="AM4" s="38">
        <v>387</v>
      </c>
      <c r="AN4" s="38">
        <v>439</v>
      </c>
      <c r="AO4" s="38">
        <v>448</v>
      </c>
      <c r="AP4" s="38">
        <v>487</v>
      </c>
      <c r="AQ4" s="37">
        <v>534</v>
      </c>
      <c r="AR4" s="34"/>
      <c r="AS4" s="41"/>
      <c r="AT4" s="2"/>
      <c r="AU4" s="2"/>
    </row>
    <row r="5" spans="1:47" ht="15.75" thickBot="1" x14ac:dyDescent="0.3">
      <c r="A5" s="2"/>
      <c r="B5" s="61">
        <v>1</v>
      </c>
      <c r="C5" s="18">
        <v>487</v>
      </c>
      <c r="D5" s="2"/>
      <c r="E5" s="25" t="s">
        <v>14</v>
      </c>
      <c r="F5" s="2"/>
      <c r="G5" s="30">
        <f>MODE(C5:C35)</f>
        <v>269</v>
      </c>
      <c r="H5" s="2"/>
      <c r="I5" s="31" t="s">
        <v>23</v>
      </c>
      <c r="J5" s="2"/>
      <c r="K5" s="2"/>
      <c r="L5" s="30">
        <f>AVEDEV(C5:C35)</f>
        <v>95.800208116545278</v>
      </c>
      <c r="M5" s="2"/>
      <c r="N5" s="36" t="s">
        <v>24</v>
      </c>
      <c r="O5" s="40">
        <v>1</v>
      </c>
      <c r="P5" s="21">
        <v>1</v>
      </c>
      <c r="Q5" s="21">
        <v>1</v>
      </c>
      <c r="R5" s="21">
        <v>1</v>
      </c>
      <c r="S5" s="21">
        <v>1</v>
      </c>
      <c r="T5" s="21">
        <v>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2</v>
      </c>
      <c r="AB5" s="21">
        <v>1</v>
      </c>
      <c r="AC5" s="21">
        <v>1</v>
      </c>
      <c r="AD5" s="21">
        <v>1</v>
      </c>
      <c r="AE5" s="21">
        <v>1</v>
      </c>
      <c r="AF5" s="21">
        <v>1</v>
      </c>
      <c r="AG5" s="21">
        <v>2</v>
      </c>
      <c r="AH5" s="21">
        <v>1</v>
      </c>
      <c r="AI5" s="21">
        <v>1</v>
      </c>
      <c r="AJ5" s="21">
        <v>1</v>
      </c>
      <c r="AK5" s="21">
        <v>1</v>
      </c>
      <c r="AL5" s="21">
        <v>1</v>
      </c>
      <c r="AM5" s="21">
        <v>1</v>
      </c>
      <c r="AN5" s="21">
        <v>1</v>
      </c>
      <c r="AO5" s="21">
        <v>1</v>
      </c>
      <c r="AP5" s="21">
        <v>1</v>
      </c>
      <c r="AQ5" s="22">
        <v>1</v>
      </c>
      <c r="AR5" s="34"/>
      <c r="AS5" s="34"/>
      <c r="AT5" s="2"/>
      <c r="AU5" s="2"/>
    </row>
    <row r="6" spans="1:47" x14ac:dyDescent="0.25">
      <c r="A6" s="2"/>
      <c r="B6" s="14">
        <v>2</v>
      </c>
      <c r="C6" s="18">
        <v>380</v>
      </c>
      <c r="D6" s="2"/>
      <c r="E6" s="25" t="s">
        <v>15</v>
      </c>
      <c r="F6" s="2"/>
      <c r="G6" s="30">
        <f>MEDIAN(C5:C35)</f>
        <v>229</v>
      </c>
      <c r="H6" s="2"/>
      <c r="I6" s="25" t="s">
        <v>20</v>
      </c>
      <c r="J6" s="2"/>
      <c r="K6" s="2"/>
      <c r="L6" s="30">
        <f>VARP(C5:C35)</f>
        <v>14545.868886576483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41"/>
      <c r="AT6" s="2"/>
      <c r="AU6" s="2"/>
    </row>
    <row r="7" spans="1:47" x14ac:dyDescent="0.25">
      <c r="A7" s="2"/>
      <c r="B7" s="14">
        <v>3</v>
      </c>
      <c r="C7" s="18">
        <v>387</v>
      </c>
      <c r="D7" s="2"/>
      <c r="E7" s="25" t="s">
        <v>16</v>
      </c>
      <c r="F7" s="2"/>
      <c r="G7" s="30">
        <f>MIN(C5:C35)</f>
        <v>48</v>
      </c>
      <c r="H7" s="2"/>
      <c r="I7" s="25" t="s">
        <v>21</v>
      </c>
      <c r="J7" s="2"/>
      <c r="K7" s="2"/>
      <c r="L7" s="30">
        <f>STDEV(C5:C35)</f>
        <v>122.59988247464065</v>
      </c>
      <c r="M7" s="2"/>
      <c r="N7" s="42"/>
      <c r="O7" s="4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25">
      <c r="A8" s="2"/>
      <c r="B8" s="14">
        <v>4</v>
      </c>
      <c r="C8" s="18">
        <v>229</v>
      </c>
      <c r="D8" s="2"/>
      <c r="E8" s="25" t="s">
        <v>17</v>
      </c>
      <c r="F8" s="2"/>
      <c r="G8" s="30">
        <f>MAX(C5:C35)</f>
        <v>534</v>
      </c>
      <c r="H8" s="2"/>
      <c r="I8" s="25" t="s">
        <v>22</v>
      </c>
      <c r="J8" s="2"/>
      <c r="K8" s="2"/>
      <c r="L8" s="30">
        <f>100*L7/G4</f>
        <v>47.84235091533057</v>
      </c>
      <c r="M8" s="2"/>
      <c r="N8" s="34"/>
      <c r="O8" s="3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25">
      <c r="A9" s="2"/>
      <c r="B9" s="14">
        <v>5</v>
      </c>
      <c r="C9" s="18">
        <v>48</v>
      </c>
      <c r="D9" s="2"/>
      <c r="E9" s="2"/>
      <c r="F9" s="2"/>
      <c r="G9" s="2"/>
      <c r="H9" s="2"/>
      <c r="I9" s="2"/>
      <c r="J9" s="2"/>
      <c r="K9" s="2"/>
      <c r="L9" s="2"/>
      <c r="M9" s="2"/>
      <c r="N9" s="34"/>
      <c r="O9" s="3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25">
      <c r="A10" s="2"/>
      <c r="B10" s="14">
        <v>6</v>
      </c>
      <c r="C10" s="18">
        <v>277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4"/>
      <c r="O10" s="3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25">
      <c r="A11" s="2"/>
      <c r="B11" s="14">
        <v>7</v>
      </c>
      <c r="C11" s="18">
        <v>200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4"/>
      <c r="O11" s="3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25">
      <c r="A12" s="2"/>
      <c r="B12" s="14">
        <v>8</v>
      </c>
      <c r="C12" s="18">
        <v>177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4"/>
      <c r="O12" s="3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25">
      <c r="A13" s="2"/>
      <c r="B13" s="14">
        <v>9</v>
      </c>
      <c r="C13" s="18">
        <v>439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34"/>
      <c r="O13" s="3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25">
      <c r="A14" s="2"/>
      <c r="B14" s="14">
        <v>10</v>
      </c>
      <c r="C14" s="18">
        <v>534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34"/>
      <c r="O14" s="3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25">
      <c r="A15" s="2"/>
      <c r="B15" s="14">
        <v>11</v>
      </c>
      <c r="C15" s="18">
        <v>198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34"/>
      <c r="O15" s="3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25">
      <c r="A16" s="2"/>
      <c r="B16" s="14">
        <v>12</v>
      </c>
      <c r="C16" s="18">
        <v>206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34"/>
      <c r="O16" s="3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25">
      <c r="A17" s="2"/>
      <c r="B17" s="14">
        <v>13</v>
      </c>
      <c r="C17" s="18">
        <v>328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34"/>
      <c r="O17" s="3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25">
      <c r="A18" s="2"/>
      <c r="B18" s="14">
        <v>14</v>
      </c>
      <c r="C18" s="18">
        <v>211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34"/>
      <c r="O18" s="3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25">
      <c r="A19" s="2"/>
      <c r="B19" s="14">
        <v>15</v>
      </c>
      <c r="C19" s="18">
        <v>244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34"/>
      <c r="O19" s="3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25">
      <c r="A20" s="2"/>
      <c r="B20" s="14">
        <v>16</v>
      </c>
      <c r="C20" s="18">
        <v>269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4"/>
      <c r="O20" s="3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25">
      <c r="A21" s="2"/>
      <c r="B21" s="14">
        <v>17</v>
      </c>
      <c r="C21" s="18">
        <v>100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34"/>
      <c r="O21" s="3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25">
      <c r="A22" s="2"/>
      <c r="B22" s="14">
        <v>18</v>
      </c>
      <c r="C22" s="18">
        <v>209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34"/>
      <c r="O22" s="3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25">
      <c r="A23" s="2"/>
      <c r="B23" s="14">
        <v>19</v>
      </c>
      <c r="C23" s="18">
        <v>166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34"/>
      <c r="O23" s="3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25">
      <c r="A24" s="2"/>
      <c r="B24" s="14">
        <v>20</v>
      </c>
      <c r="C24" s="18">
        <v>133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34"/>
      <c r="O24" s="3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25">
      <c r="A25" s="2"/>
      <c r="B25" s="14">
        <v>21</v>
      </c>
      <c r="C25" s="18">
        <v>247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34"/>
      <c r="O25" s="3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25">
      <c r="A26" s="2"/>
      <c r="B26" s="14">
        <v>22</v>
      </c>
      <c r="C26" s="18">
        <v>83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34"/>
      <c r="O26" s="3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25">
      <c r="A27" s="2"/>
      <c r="B27" s="14">
        <v>23</v>
      </c>
      <c r="C27" s="18">
        <v>69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34"/>
      <c r="O27" s="3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25">
      <c r="A28" s="2"/>
      <c r="B28" s="14">
        <v>24</v>
      </c>
      <c r="C28" s="18">
        <v>205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34"/>
      <c r="O28" s="3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25">
      <c r="A29" s="2"/>
      <c r="B29" s="14">
        <v>25</v>
      </c>
      <c r="C29" s="18">
        <v>448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34"/>
      <c r="O29" s="3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25">
      <c r="A30" s="2"/>
      <c r="B30" s="14">
        <v>26</v>
      </c>
      <c r="C30" s="18">
        <v>269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34"/>
      <c r="O30" s="3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25">
      <c r="A31" s="2"/>
      <c r="B31" s="14">
        <v>27</v>
      </c>
      <c r="C31" s="18">
        <v>359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34"/>
      <c r="O31" s="3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25">
      <c r="A32" s="2"/>
      <c r="B32" s="14">
        <v>28</v>
      </c>
      <c r="C32" s="18">
        <v>255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34"/>
      <c r="O32" s="3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25">
      <c r="A33" s="2"/>
      <c r="B33" s="14">
        <v>29</v>
      </c>
      <c r="C33" s="18">
        <v>195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34"/>
      <c r="O33" s="3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25">
      <c r="A34" s="2"/>
      <c r="B34" s="15">
        <v>30</v>
      </c>
      <c r="C34" s="20">
        <v>383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34"/>
      <c r="O34" s="3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thickBot="1" x14ac:dyDescent="0.3">
      <c r="A35" s="2"/>
      <c r="B35" s="16">
        <v>31</v>
      </c>
      <c r="C35" s="22">
        <v>209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34"/>
      <c r="O35" s="3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4"/>
      <c r="O36" s="3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</sheetData>
  <sortState ref="N8:O36">
    <sortCondition ref="N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109"/>
  <sheetViews>
    <sheetView tabSelected="1" workbookViewId="0">
      <selection activeCell="N9" sqref="N9"/>
    </sheetView>
  </sheetViews>
  <sheetFormatPr defaultRowHeight="15" x14ac:dyDescent="0.25"/>
  <cols>
    <col min="14" max="14" width="10.28515625" customWidth="1"/>
  </cols>
  <sheetData>
    <row r="1" spans="1:44" ht="41.25" customHeight="1" x14ac:dyDescent="0.25">
      <c r="A1" s="2"/>
      <c r="B1" s="2"/>
      <c r="C1" s="2"/>
      <c r="D1" s="2"/>
      <c r="E1" s="2"/>
      <c r="F1" s="2"/>
      <c r="G1" s="24" t="s">
        <v>42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7.75" customHeight="1" thickBot="1" x14ac:dyDescent="0.4">
      <c r="A3" s="2"/>
      <c r="B3" s="2"/>
      <c r="C3" s="2"/>
      <c r="D3" s="2"/>
      <c r="E3" s="26" t="s">
        <v>12</v>
      </c>
      <c r="F3" s="27"/>
      <c r="G3" s="27"/>
      <c r="H3" s="2"/>
      <c r="I3" s="28" t="s">
        <v>18</v>
      </c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6.5" thickTop="1" thickBot="1" x14ac:dyDescent="0.3">
      <c r="A4" s="2"/>
      <c r="B4" s="65"/>
      <c r="C4" s="63" t="s">
        <v>1</v>
      </c>
      <c r="D4" s="2"/>
      <c r="E4" s="2" t="s">
        <v>13</v>
      </c>
      <c r="F4" s="2"/>
      <c r="G4" s="70">
        <f>AVERAGE(C5:C35)</f>
        <v>87.548387096774192</v>
      </c>
      <c r="H4" s="2"/>
      <c r="I4" s="25" t="s">
        <v>19</v>
      </c>
      <c r="J4" s="2"/>
      <c r="K4" s="2"/>
      <c r="L4" s="29">
        <f>G8-G7</f>
        <v>329</v>
      </c>
      <c r="M4" s="2"/>
      <c r="N4" s="35" t="s">
        <v>1</v>
      </c>
      <c r="O4" s="39">
        <v>13</v>
      </c>
      <c r="P4" s="38">
        <v>15</v>
      </c>
      <c r="Q4" s="38">
        <v>25</v>
      </c>
      <c r="R4" s="38">
        <v>30</v>
      </c>
      <c r="S4" s="38">
        <v>35</v>
      </c>
      <c r="T4" s="38">
        <v>37</v>
      </c>
      <c r="U4" s="38">
        <v>44</v>
      </c>
      <c r="V4" s="38">
        <v>48</v>
      </c>
      <c r="W4" s="38">
        <v>51</v>
      </c>
      <c r="X4" s="38">
        <v>61</v>
      </c>
      <c r="Y4" s="38">
        <v>66</v>
      </c>
      <c r="Z4" s="38">
        <v>69</v>
      </c>
      <c r="AA4" s="38">
        <v>71</v>
      </c>
      <c r="AB4" s="38">
        <v>74</v>
      </c>
      <c r="AC4" s="38">
        <v>75</v>
      </c>
      <c r="AD4" s="38">
        <v>79</v>
      </c>
      <c r="AE4" s="38">
        <v>84</v>
      </c>
      <c r="AF4" s="38">
        <v>90</v>
      </c>
      <c r="AG4" s="38">
        <v>98</v>
      </c>
      <c r="AH4" s="38">
        <v>107</v>
      </c>
      <c r="AI4" s="38">
        <v>109</v>
      </c>
      <c r="AJ4" s="38">
        <v>130</v>
      </c>
      <c r="AK4" s="38">
        <v>135</v>
      </c>
      <c r="AL4" s="38">
        <v>152</v>
      </c>
      <c r="AM4" s="38">
        <v>163</v>
      </c>
      <c r="AN4" s="38">
        <v>242</v>
      </c>
      <c r="AO4" s="37">
        <v>342</v>
      </c>
      <c r="AP4" s="2"/>
      <c r="AQ4" s="2"/>
      <c r="AR4" s="2"/>
    </row>
    <row r="5" spans="1:44" ht="15.75" thickBot="1" x14ac:dyDescent="0.3">
      <c r="A5" s="2"/>
      <c r="B5" s="64">
        <v>1</v>
      </c>
      <c r="C5" s="18">
        <v>71</v>
      </c>
      <c r="D5" s="2"/>
      <c r="E5" s="25" t="s">
        <v>14</v>
      </c>
      <c r="F5" s="2"/>
      <c r="G5" s="71">
        <f>MODE(C5:C35)</f>
        <v>74</v>
      </c>
      <c r="H5" s="2"/>
      <c r="I5" s="31" t="s">
        <v>23</v>
      </c>
      <c r="J5" s="2"/>
      <c r="K5" s="2"/>
      <c r="L5" s="30">
        <f>AVEDEV(C5:C36)</f>
        <v>44.67845993756503</v>
      </c>
      <c r="M5" s="2"/>
      <c r="N5" s="43" t="s">
        <v>24</v>
      </c>
      <c r="O5" s="40">
        <v>1</v>
      </c>
      <c r="P5" s="21">
        <v>1</v>
      </c>
      <c r="Q5" s="21">
        <v>1</v>
      </c>
      <c r="R5" s="21">
        <v>1</v>
      </c>
      <c r="S5" s="21">
        <v>1</v>
      </c>
      <c r="T5" s="21">
        <v>2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1</v>
      </c>
      <c r="AB5" s="21">
        <v>3</v>
      </c>
      <c r="AC5" s="21">
        <v>1</v>
      </c>
      <c r="AD5" s="21">
        <v>1</v>
      </c>
      <c r="AE5" s="21">
        <v>2</v>
      </c>
      <c r="AF5" s="21">
        <v>1</v>
      </c>
      <c r="AG5" s="21">
        <v>1</v>
      </c>
      <c r="AH5" s="21">
        <v>1</v>
      </c>
      <c r="AI5" s="21">
        <v>1</v>
      </c>
      <c r="AJ5" s="21">
        <v>1</v>
      </c>
      <c r="AK5" s="21">
        <v>1</v>
      </c>
      <c r="AL5" s="21">
        <v>1</v>
      </c>
      <c r="AM5" s="21">
        <v>1</v>
      </c>
      <c r="AN5" s="21">
        <v>1</v>
      </c>
      <c r="AO5" s="22">
        <v>1</v>
      </c>
      <c r="AP5" s="2"/>
      <c r="AQ5" s="2"/>
      <c r="AR5" s="2"/>
    </row>
    <row r="6" spans="1:44" x14ac:dyDescent="0.25">
      <c r="A6" s="2"/>
      <c r="B6" s="32">
        <v>2</v>
      </c>
      <c r="C6" s="18">
        <v>342</v>
      </c>
      <c r="D6" s="2"/>
      <c r="E6" s="25" t="s">
        <v>15</v>
      </c>
      <c r="F6" s="2"/>
      <c r="G6" s="71">
        <f>MEDIAN(C5:C35)</f>
        <v>74</v>
      </c>
      <c r="H6" s="2"/>
      <c r="I6" s="25" t="s">
        <v>20</v>
      </c>
      <c r="J6" s="2"/>
      <c r="K6" s="2"/>
      <c r="L6" s="30">
        <f>VARP(C5:C35)</f>
        <v>4411.6670135275754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25">
      <c r="A7" s="2"/>
      <c r="B7" s="32">
        <v>3</v>
      </c>
      <c r="C7" s="18">
        <v>66</v>
      </c>
      <c r="D7" s="2"/>
      <c r="E7" s="25" t="s">
        <v>16</v>
      </c>
      <c r="F7" s="2"/>
      <c r="G7" s="71">
        <f>MIN(C5:C35)</f>
        <v>13</v>
      </c>
      <c r="H7" s="2"/>
      <c r="I7" s="25" t="s">
        <v>21</v>
      </c>
      <c r="J7" s="2"/>
      <c r="K7" s="2"/>
      <c r="L7" s="30">
        <f>STDEV(C5:C35)</f>
        <v>67.518312928013543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25">
      <c r="A8" s="2"/>
      <c r="B8" s="32">
        <v>4</v>
      </c>
      <c r="C8" s="18">
        <v>84</v>
      </c>
      <c r="D8" s="2"/>
      <c r="E8" s="25" t="s">
        <v>17</v>
      </c>
      <c r="F8" s="2"/>
      <c r="G8" s="71">
        <f>MAX(C5:C35)</f>
        <v>342</v>
      </c>
      <c r="H8" s="2"/>
      <c r="I8" s="25" t="s">
        <v>22</v>
      </c>
      <c r="J8" s="2"/>
      <c r="K8" s="2"/>
      <c r="L8" s="30">
        <f>100*L7/G4</f>
        <v>77.121138569212235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25">
      <c r="A9" s="2"/>
      <c r="B9" s="32">
        <v>5</v>
      </c>
      <c r="C9" s="18">
        <v>74</v>
      </c>
      <c r="D9" s="2"/>
      <c r="E9" s="2"/>
      <c r="F9" s="2"/>
      <c r="G9" s="4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x14ac:dyDescent="0.25">
      <c r="A10" s="2"/>
      <c r="B10" s="32">
        <v>6</v>
      </c>
      <c r="C10" s="18">
        <v>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25">
      <c r="A11" s="2"/>
      <c r="B11" s="32">
        <v>7</v>
      </c>
      <c r="C11" s="18">
        <v>48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x14ac:dyDescent="0.25">
      <c r="A12" s="2"/>
      <c r="B12" s="32">
        <v>8</v>
      </c>
      <c r="C12" s="18">
        <v>163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x14ac:dyDescent="0.25">
      <c r="A13" s="2"/>
      <c r="B13" s="32">
        <v>9</v>
      </c>
      <c r="C13" s="18">
        <v>84</v>
      </c>
      <c r="D13" s="2"/>
      <c r="E13" s="2"/>
      <c r="F13" s="2"/>
      <c r="G13" s="2"/>
      <c r="H13" s="4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x14ac:dyDescent="0.25">
      <c r="A14" s="2"/>
      <c r="B14" s="32">
        <v>10</v>
      </c>
      <c r="C14" s="18">
        <v>242</v>
      </c>
      <c r="D14" s="2"/>
      <c r="E14" s="2"/>
      <c r="F14" s="2"/>
      <c r="G14" s="2"/>
      <c r="H14" s="3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25">
      <c r="A15" s="2"/>
      <c r="B15" s="32">
        <v>11</v>
      </c>
      <c r="C15" s="18">
        <v>75</v>
      </c>
      <c r="D15" s="2"/>
      <c r="E15" s="2"/>
      <c r="F15" s="2"/>
      <c r="G15" s="2"/>
      <c r="H15" s="3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2"/>
      <c r="B16" s="32">
        <v>12</v>
      </c>
      <c r="C16" s="18">
        <v>74</v>
      </c>
      <c r="D16" s="2"/>
      <c r="E16" s="2"/>
      <c r="F16" s="2"/>
      <c r="G16" s="2"/>
      <c r="H16" s="3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25">
      <c r="A17" s="2"/>
      <c r="B17" s="32">
        <v>13</v>
      </c>
      <c r="C17" s="18">
        <v>130</v>
      </c>
      <c r="D17" s="2"/>
      <c r="E17" s="2"/>
      <c r="F17" s="2"/>
      <c r="G17" s="2"/>
      <c r="H17" s="3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25">
      <c r="A18" s="2"/>
      <c r="B18" s="32">
        <v>14</v>
      </c>
      <c r="C18" s="18">
        <v>37</v>
      </c>
      <c r="D18" s="2"/>
      <c r="E18" s="2"/>
      <c r="F18" s="2"/>
      <c r="G18" s="2"/>
      <c r="H18" s="3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25">
      <c r="A19" s="2"/>
      <c r="B19" s="32">
        <v>15</v>
      </c>
      <c r="C19" s="18">
        <v>90</v>
      </c>
      <c r="D19" s="2"/>
      <c r="E19" s="2"/>
      <c r="F19" s="2"/>
      <c r="G19" s="2"/>
      <c r="H19" s="3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25">
      <c r="A20" s="2"/>
      <c r="B20" s="32">
        <v>16</v>
      </c>
      <c r="C20" s="18">
        <v>98</v>
      </c>
      <c r="D20" s="2"/>
      <c r="E20" s="2"/>
      <c r="F20" s="2"/>
      <c r="G20" s="2"/>
      <c r="H20" s="3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25">
      <c r="A21" s="2"/>
      <c r="B21" s="32">
        <v>17</v>
      </c>
      <c r="C21" s="18">
        <v>37</v>
      </c>
      <c r="D21" s="2"/>
      <c r="E21" s="2"/>
      <c r="F21" s="2"/>
      <c r="G21" s="2"/>
      <c r="H21" s="3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25">
      <c r="A22" s="2"/>
      <c r="B22" s="32">
        <v>18</v>
      </c>
      <c r="C22" s="18">
        <v>51</v>
      </c>
      <c r="D22" s="2"/>
      <c r="E22" s="2"/>
      <c r="F22" s="2"/>
      <c r="G22" s="2"/>
      <c r="H22" s="3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25">
      <c r="A23" s="2"/>
      <c r="B23" s="32">
        <v>19</v>
      </c>
      <c r="C23" s="18">
        <v>74</v>
      </c>
      <c r="D23" s="2"/>
      <c r="E23" s="2"/>
      <c r="F23" s="2"/>
      <c r="G23" s="2"/>
      <c r="H23" s="3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5">
      <c r="A24" s="2"/>
      <c r="B24" s="32">
        <v>20</v>
      </c>
      <c r="C24" s="18">
        <v>44</v>
      </c>
      <c r="D24" s="2"/>
      <c r="E24" s="2"/>
      <c r="F24" s="2"/>
      <c r="G24" s="2"/>
      <c r="H24" s="3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25">
      <c r="A25" s="2"/>
      <c r="B25" s="32">
        <v>21</v>
      </c>
      <c r="C25" s="18">
        <v>61</v>
      </c>
      <c r="D25" s="2"/>
      <c r="E25" s="2"/>
      <c r="F25" s="2"/>
      <c r="G25" s="2"/>
      <c r="H25" s="3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25">
      <c r="A26" s="2"/>
      <c r="B26" s="32">
        <v>22</v>
      </c>
      <c r="C26" s="18">
        <v>13</v>
      </c>
      <c r="D26" s="2"/>
      <c r="E26" s="2"/>
      <c r="F26" s="2"/>
      <c r="G26" s="2"/>
      <c r="H26" s="3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25">
      <c r="A27" s="2"/>
      <c r="B27" s="32">
        <v>23</v>
      </c>
      <c r="C27" s="18">
        <v>79</v>
      </c>
      <c r="D27" s="2"/>
      <c r="E27" s="2"/>
      <c r="F27" s="2"/>
      <c r="G27" s="2"/>
      <c r="H27" s="3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5">
      <c r="A28" s="2"/>
      <c r="B28" s="32">
        <v>24</v>
      </c>
      <c r="C28" s="18">
        <v>25</v>
      </c>
      <c r="D28" s="2"/>
      <c r="E28" s="2"/>
      <c r="F28" s="2"/>
      <c r="G28" s="2"/>
      <c r="H28" s="3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25">
      <c r="A29" s="2"/>
      <c r="B29" s="32">
        <v>25</v>
      </c>
      <c r="C29" s="18">
        <v>109</v>
      </c>
      <c r="D29" s="2"/>
      <c r="E29" s="2"/>
      <c r="F29" s="2"/>
      <c r="G29" s="2"/>
      <c r="H29" s="3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25">
      <c r="A30" s="2"/>
      <c r="B30" s="32">
        <v>26</v>
      </c>
      <c r="C30" s="18">
        <v>35</v>
      </c>
      <c r="D30" s="2"/>
      <c r="E30" s="2"/>
      <c r="F30" s="2"/>
      <c r="G30" s="2"/>
      <c r="H30" s="3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25">
      <c r="A31" s="2"/>
      <c r="B31" s="32">
        <v>27</v>
      </c>
      <c r="C31" s="18">
        <v>135</v>
      </c>
      <c r="D31" s="2"/>
      <c r="E31" s="2"/>
      <c r="F31" s="2"/>
      <c r="G31" s="2"/>
      <c r="H31" s="3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25">
      <c r="A32" s="2"/>
      <c r="B32" s="32">
        <v>28</v>
      </c>
      <c r="C32" s="18">
        <v>15</v>
      </c>
      <c r="D32" s="2"/>
      <c r="E32" s="2"/>
      <c r="F32" s="2"/>
      <c r="G32" s="2"/>
      <c r="H32" s="3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25">
      <c r="A33" s="2"/>
      <c r="B33" s="32">
        <v>29</v>
      </c>
      <c r="C33" s="18">
        <v>107</v>
      </c>
      <c r="D33" s="2"/>
      <c r="E33" s="2"/>
      <c r="F33" s="2"/>
      <c r="G33" s="2"/>
      <c r="H33" s="3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25">
      <c r="A34" s="2"/>
      <c r="B34" s="32">
        <v>30</v>
      </c>
      <c r="C34" s="18">
        <v>152</v>
      </c>
      <c r="D34" s="2"/>
      <c r="E34" s="2"/>
      <c r="F34" s="2"/>
      <c r="G34" s="2"/>
      <c r="H34" s="3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5.75" thickBot="1" x14ac:dyDescent="0.3">
      <c r="A35" s="2"/>
      <c r="B35" s="33">
        <v>31</v>
      </c>
      <c r="C35" s="22">
        <v>69</v>
      </c>
      <c r="D35" s="2"/>
      <c r="E35" s="2"/>
      <c r="F35" s="2"/>
      <c r="G35" s="2"/>
      <c r="H35" s="3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25">
      <c r="A36" s="2"/>
      <c r="B36" s="2"/>
      <c r="C36" s="2"/>
      <c r="D36" s="2"/>
      <c r="E36" s="2"/>
      <c r="F36" s="2"/>
      <c r="G36" s="2"/>
      <c r="H36" s="3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5">
      <c r="A37" s="2"/>
      <c r="B37" s="2"/>
      <c r="C37" s="2"/>
      <c r="D37" s="2"/>
      <c r="E37" s="2"/>
      <c r="F37" s="2"/>
      <c r="G37" s="2"/>
      <c r="H37" s="3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5">
      <c r="A38" s="2"/>
      <c r="B38" s="2"/>
      <c r="C38" s="2"/>
      <c r="D38" s="2"/>
      <c r="E38" s="2"/>
      <c r="F38" s="2"/>
      <c r="G38" s="2"/>
      <c r="H38" s="3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25">
      <c r="A39" s="2"/>
      <c r="B39" s="2"/>
      <c r="C39" s="2"/>
      <c r="D39" s="2"/>
      <c r="E39" s="2"/>
      <c r="F39" s="2"/>
      <c r="G39" s="2"/>
      <c r="H39" s="3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25">
      <c r="A40" s="2"/>
      <c r="B40" s="2"/>
      <c r="C40" s="2"/>
      <c r="D40" s="2"/>
      <c r="E40" s="2"/>
      <c r="F40" s="2"/>
      <c r="G40" s="2"/>
      <c r="H40" s="3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5">
      <c r="A41" s="2"/>
      <c r="B41" s="2"/>
      <c r="C41" s="2"/>
      <c r="D41" s="2"/>
      <c r="E41" s="2"/>
      <c r="F41" s="2"/>
      <c r="G41" s="2"/>
      <c r="H41" s="3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5">
      <c r="A42" s="2"/>
      <c r="B42" s="2"/>
      <c r="C42" s="2"/>
      <c r="D42" s="2"/>
      <c r="E42" s="2"/>
      <c r="F42" s="2"/>
      <c r="G42" s="2"/>
      <c r="H42" s="3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25">
      <c r="A43" s="2"/>
      <c r="B43" s="2"/>
      <c r="C43" s="2"/>
      <c r="D43" s="2"/>
      <c r="E43" s="2"/>
      <c r="F43" s="2"/>
      <c r="G43" s="2"/>
      <c r="H43" s="3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</sheetData>
  <sortState ref="H14:H44">
    <sortCondition ref="H14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82"/>
  <sheetViews>
    <sheetView workbookViewId="0">
      <selection activeCell="I26" sqref="I26"/>
    </sheetView>
  </sheetViews>
  <sheetFormatPr defaultRowHeight="15" x14ac:dyDescent="0.25"/>
  <cols>
    <col min="4" max="4" width="8.85546875" customWidth="1"/>
    <col min="8" max="8" width="3.5703125" customWidth="1"/>
    <col min="9" max="9" width="16.28515625" customWidth="1"/>
  </cols>
  <sheetData>
    <row r="1" spans="1:32" ht="32.25" customHeight="1" x14ac:dyDescent="0.35">
      <c r="A1" s="2"/>
      <c r="B1" s="2"/>
      <c r="C1" s="2"/>
      <c r="D1" s="2"/>
      <c r="E1" s="2"/>
      <c r="F1" s="2"/>
      <c r="G1" s="2"/>
      <c r="H1" s="44" t="s">
        <v>25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.75" thickBot="1" x14ac:dyDescent="0.3">
      <c r="A4" s="2"/>
      <c r="B4" s="62"/>
      <c r="C4" s="60" t="s">
        <v>0</v>
      </c>
      <c r="D4" s="13" t="s">
        <v>1</v>
      </c>
      <c r="E4" s="2"/>
      <c r="F4" s="45" t="s">
        <v>27</v>
      </c>
      <c r="G4" s="2"/>
      <c r="H4" s="41"/>
      <c r="I4" s="54">
        <v>122.59988247464065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25">
      <c r="A5" s="2"/>
      <c r="B5" s="61">
        <v>1</v>
      </c>
      <c r="C5" s="17">
        <v>487</v>
      </c>
      <c r="D5" s="18">
        <v>71</v>
      </c>
      <c r="E5" s="2"/>
      <c r="F5" s="45" t="s">
        <v>26</v>
      </c>
      <c r="G5" s="2"/>
      <c r="H5" s="41"/>
      <c r="I5" s="54">
        <v>67.518312928013543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2"/>
      <c r="B6" s="14">
        <v>2</v>
      </c>
      <c r="C6" s="17">
        <v>380</v>
      </c>
      <c r="D6" s="18">
        <v>342</v>
      </c>
      <c r="E6" s="2"/>
      <c r="F6" s="2"/>
      <c r="G6" s="2"/>
      <c r="H6" s="2"/>
      <c r="I6" s="5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.75" thickBot="1" x14ac:dyDescent="0.3">
      <c r="A7" s="2"/>
      <c r="B7" s="14">
        <v>3</v>
      </c>
      <c r="C7" s="17">
        <v>387</v>
      </c>
      <c r="D7" s="18">
        <v>66</v>
      </c>
      <c r="E7" s="2"/>
      <c r="F7" s="2"/>
      <c r="G7" s="2"/>
      <c r="H7" s="2"/>
      <c r="I7" s="5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2"/>
      <c r="B8" s="14">
        <v>4</v>
      </c>
      <c r="C8" s="17">
        <v>229</v>
      </c>
      <c r="D8" s="18">
        <v>84</v>
      </c>
      <c r="E8" s="2"/>
      <c r="F8" s="46" t="s">
        <v>28</v>
      </c>
      <c r="G8" s="47"/>
      <c r="H8" s="48"/>
      <c r="I8" s="56">
        <f>PEARSON(C5:C35,D5:D35)</f>
        <v>0.49275387506386781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2"/>
      <c r="B9" s="14">
        <v>5</v>
      </c>
      <c r="C9" s="17">
        <v>48</v>
      </c>
      <c r="D9" s="18">
        <v>74</v>
      </c>
      <c r="E9" s="2"/>
      <c r="F9" s="53" t="s">
        <v>30</v>
      </c>
      <c r="G9" s="49"/>
      <c r="H9" s="50"/>
      <c r="I9" s="57" t="s">
        <v>29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.75" thickBot="1" x14ac:dyDescent="0.3">
      <c r="A10" s="2"/>
      <c r="B10" s="14">
        <v>6</v>
      </c>
      <c r="C10" s="17">
        <v>277</v>
      </c>
      <c r="D10" s="18">
        <v>30</v>
      </c>
      <c r="E10" s="2"/>
      <c r="F10" s="58" t="s">
        <v>31</v>
      </c>
      <c r="G10" s="51"/>
      <c r="H10" s="52"/>
      <c r="I10" s="59" t="s">
        <v>32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2"/>
      <c r="B11" s="14">
        <v>7</v>
      </c>
      <c r="C11" s="17">
        <v>200</v>
      </c>
      <c r="D11" s="18">
        <v>48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2"/>
      <c r="B12" s="14">
        <v>8</v>
      </c>
      <c r="C12" s="17">
        <v>177</v>
      </c>
      <c r="D12" s="18">
        <v>163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2"/>
      <c r="B13" s="14">
        <v>9</v>
      </c>
      <c r="C13" s="17">
        <v>439</v>
      </c>
      <c r="D13" s="18">
        <v>84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2"/>
      <c r="B14" s="14">
        <v>10</v>
      </c>
      <c r="C14" s="17">
        <v>534</v>
      </c>
      <c r="D14" s="18">
        <v>242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2"/>
      <c r="B15" s="14">
        <v>11</v>
      </c>
      <c r="C15" s="17">
        <v>198</v>
      </c>
      <c r="D15" s="18">
        <v>75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5">
      <c r="A16" s="2"/>
      <c r="B16" s="14">
        <v>12</v>
      </c>
      <c r="C16" s="17">
        <v>206</v>
      </c>
      <c r="D16" s="18">
        <v>74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2"/>
      <c r="B17" s="14">
        <v>13</v>
      </c>
      <c r="C17" s="17">
        <v>328</v>
      </c>
      <c r="D17" s="18">
        <v>130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"/>
      <c r="B18" s="14">
        <v>14</v>
      </c>
      <c r="C18" s="17">
        <v>211</v>
      </c>
      <c r="D18" s="18">
        <v>37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2"/>
      <c r="B19" s="14">
        <v>15</v>
      </c>
      <c r="C19" s="17">
        <v>244</v>
      </c>
      <c r="D19" s="18">
        <v>90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2"/>
      <c r="B20" s="14">
        <v>16</v>
      </c>
      <c r="C20" s="17">
        <v>269</v>
      </c>
      <c r="D20" s="18">
        <v>98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"/>
      <c r="B21" s="14">
        <v>17</v>
      </c>
      <c r="C21" s="17">
        <v>100</v>
      </c>
      <c r="D21" s="18">
        <v>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"/>
      <c r="B22" s="14">
        <v>18</v>
      </c>
      <c r="C22" s="17">
        <v>209</v>
      </c>
      <c r="D22" s="18">
        <v>51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2"/>
      <c r="B23" s="14">
        <v>19</v>
      </c>
      <c r="C23" s="17">
        <v>166</v>
      </c>
      <c r="D23" s="18">
        <v>74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2"/>
      <c r="B24" s="14">
        <v>20</v>
      </c>
      <c r="C24" s="17">
        <v>133</v>
      </c>
      <c r="D24" s="18">
        <v>44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2"/>
      <c r="B25" s="14">
        <v>21</v>
      </c>
      <c r="C25" s="17">
        <v>247</v>
      </c>
      <c r="D25" s="18">
        <v>61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5">
      <c r="A26" s="2"/>
      <c r="B26" s="14">
        <v>22</v>
      </c>
      <c r="C26" s="17">
        <v>83</v>
      </c>
      <c r="D26" s="18">
        <v>13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5">
      <c r="A27" s="2"/>
      <c r="B27" s="14">
        <v>23</v>
      </c>
      <c r="C27" s="17">
        <v>69</v>
      </c>
      <c r="D27" s="18">
        <v>79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5">
      <c r="A28" s="2"/>
      <c r="B28" s="14">
        <v>24</v>
      </c>
      <c r="C28" s="17">
        <v>205</v>
      </c>
      <c r="D28" s="18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2"/>
      <c r="B29" s="14">
        <v>25</v>
      </c>
      <c r="C29" s="17">
        <v>448</v>
      </c>
      <c r="D29" s="18">
        <v>109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25">
      <c r="A30" s="2"/>
      <c r="B30" s="14">
        <v>26</v>
      </c>
      <c r="C30" s="17">
        <v>269</v>
      </c>
      <c r="D30" s="18">
        <v>35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5">
      <c r="A31" s="2"/>
      <c r="B31" s="14">
        <v>27</v>
      </c>
      <c r="C31" s="17">
        <v>359</v>
      </c>
      <c r="D31" s="18">
        <v>135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2"/>
      <c r="B32" s="14">
        <v>28</v>
      </c>
      <c r="C32" s="17">
        <v>255</v>
      </c>
      <c r="D32" s="18">
        <v>15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2"/>
      <c r="B33" s="14">
        <v>29</v>
      </c>
      <c r="C33" s="17">
        <v>195</v>
      </c>
      <c r="D33" s="18">
        <v>107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5">
      <c r="A34" s="2"/>
      <c r="B34" s="15">
        <v>30</v>
      </c>
      <c r="C34" s="19">
        <v>383</v>
      </c>
      <c r="D34" s="20">
        <v>152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thickBot="1" x14ac:dyDescent="0.3">
      <c r="A35" s="2"/>
      <c r="B35" s="16">
        <v>31</v>
      </c>
      <c r="C35" s="21">
        <v>209</v>
      </c>
      <c r="D35" s="22">
        <v>69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143"/>
  <sheetViews>
    <sheetView workbookViewId="0">
      <selection activeCell="M22" sqref="M22"/>
    </sheetView>
  </sheetViews>
  <sheetFormatPr defaultRowHeight="15" x14ac:dyDescent="0.25"/>
  <sheetData>
    <row r="1" spans="1:3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" customHeight="1" x14ac:dyDescent="0.25">
      <c r="A7" s="2"/>
      <c r="B7" s="2"/>
      <c r="C7" s="66" t="s">
        <v>33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6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" customHeight="1" x14ac:dyDescent="0.25">
      <c r="A10" s="2"/>
      <c r="B10" s="2"/>
      <c r="C10" s="72" t="s">
        <v>43</v>
      </c>
      <c r="D10" s="73"/>
      <c r="E10" s="73"/>
      <c r="F10" s="73"/>
      <c r="G10" s="73"/>
      <c r="H10" s="73"/>
      <c r="I10" s="73"/>
      <c r="J10" s="73"/>
      <c r="K10" s="7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A11" s="2"/>
      <c r="B11" s="2"/>
      <c r="C11" s="75"/>
      <c r="D11" s="76"/>
      <c r="E11" s="76"/>
      <c r="F11" s="76"/>
      <c r="G11" s="76"/>
      <c r="H11" s="76"/>
      <c r="I11" s="76"/>
      <c r="J11" s="76"/>
      <c r="K11" s="7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2"/>
      <c r="B12" s="2"/>
      <c r="C12" s="75"/>
      <c r="D12" s="76"/>
      <c r="E12" s="76"/>
      <c r="F12" s="76"/>
      <c r="G12" s="76"/>
      <c r="H12" s="76"/>
      <c r="I12" s="76"/>
      <c r="J12" s="76"/>
      <c r="K12" s="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2"/>
      <c r="B13" s="2"/>
      <c r="C13" s="75"/>
      <c r="D13" s="76"/>
      <c r="E13" s="76"/>
      <c r="F13" s="76"/>
      <c r="G13" s="76"/>
      <c r="H13" s="76"/>
      <c r="I13" s="76"/>
      <c r="J13" s="76"/>
      <c r="K13" s="7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A14" s="2"/>
      <c r="B14" s="2"/>
      <c r="C14" s="75"/>
      <c r="D14" s="76"/>
      <c r="E14" s="76"/>
      <c r="F14" s="76"/>
      <c r="G14" s="76"/>
      <c r="H14" s="76"/>
      <c r="I14" s="76"/>
      <c r="J14" s="76"/>
      <c r="K14" s="7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2"/>
      <c r="B15" s="2"/>
      <c r="C15" s="75"/>
      <c r="D15" s="76"/>
      <c r="E15" s="76"/>
      <c r="F15" s="76"/>
      <c r="G15" s="76"/>
      <c r="H15" s="76"/>
      <c r="I15" s="76"/>
      <c r="J15" s="76"/>
      <c r="K15" s="7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A16" s="2"/>
      <c r="B16" s="2"/>
      <c r="C16" s="75"/>
      <c r="D16" s="76"/>
      <c r="E16" s="76"/>
      <c r="F16" s="76"/>
      <c r="G16" s="76"/>
      <c r="H16" s="76"/>
      <c r="I16" s="76"/>
      <c r="J16" s="76"/>
      <c r="K16" s="7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.75" thickBot="1" x14ac:dyDescent="0.3">
      <c r="A17" s="2"/>
      <c r="B17" s="2"/>
      <c r="C17" s="75"/>
      <c r="D17" s="76"/>
      <c r="E17" s="76"/>
      <c r="F17" s="76"/>
      <c r="G17" s="76"/>
      <c r="H17" s="76"/>
      <c r="I17" s="76"/>
      <c r="J17" s="76"/>
      <c r="K17" s="7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5">
      <c r="A18" s="2"/>
      <c r="B18" s="2"/>
      <c r="C18" s="69"/>
      <c r="D18" s="69"/>
      <c r="E18" s="69"/>
      <c r="F18" s="69"/>
      <c r="G18" s="69"/>
      <c r="H18" s="69"/>
      <c r="I18" s="69"/>
      <c r="J18" s="69"/>
      <c r="K18" s="6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5">
      <c r="A19" s="2"/>
      <c r="B19" s="2"/>
      <c r="C19" s="68"/>
      <c r="D19" s="68"/>
      <c r="E19" s="68"/>
      <c r="F19" s="68"/>
      <c r="G19" s="68"/>
      <c r="H19" s="68"/>
      <c r="I19" s="68"/>
      <c r="J19" s="68"/>
      <c r="K19" s="6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A20" s="2"/>
      <c r="B20" s="2"/>
      <c r="C20" s="68"/>
      <c r="D20" s="68"/>
      <c r="E20" s="68"/>
      <c r="F20" s="68"/>
      <c r="G20" s="68"/>
      <c r="H20" s="68"/>
      <c r="I20" s="68"/>
      <c r="J20" s="68"/>
      <c r="K20" s="6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2"/>
      <c r="B21" s="2"/>
      <c r="C21" s="68"/>
      <c r="D21" s="68"/>
      <c r="E21" s="68"/>
      <c r="F21" s="68"/>
      <c r="G21" s="68"/>
      <c r="H21" s="68"/>
      <c r="I21" s="68"/>
      <c r="J21" s="68"/>
      <c r="K21" s="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</sheetData>
  <mergeCells count="1">
    <mergeCell ref="C10:K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Úvod</vt:lpstr>
      <vt:lpstr>Údaje</vt:lpstr>
      <vt:lpstr>Súbor1</vt:lpstr>
      <vt:lpstr>Súbor2</vt:lpstr>
      <vt:lpstr>Korelácia</vt:lpstr>
      <vt:lpstr>Záver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2017-10-02T15:53:52Z</dcterms:modified>
</cp:coreProperties>
</file>