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910" activeTab="1"/>
  </bookViews>
  <sheets>
    <sheet name="1." sheetId="1" r:id="rId1"/>
    <sheet name="vypracovanie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"/>
  <c r="T29"/>
  <c r="T19"/>
  <c r="T20"/>
  <c r="T30"/>
  <c r="T22"/>
  <c r="T32"/>
  <c r="T38"/>
  <c r="T37"/>
  <c r="T18"/>
  <c r="S28"/>
  <c r="T28"/>
  <c r="L10" l="1"/>
  <c r="K5"/>
  <c r="S22" s="1"/>
  <c r="E17" s="1"/>
  <c r="S32" l="1"/>
  <c r="N21"/>
  <c r="O21" s="1"/>
  <c r="P21" s="1"/>
  <c r="N17"/>
  <c r="P17" s="1"/>
  <c r="E19"/>
  <c r="E23"/>
  <c r="E27"/>
  <c r="E31"/>
  <c r="E35"/>
  <c r="E39"/>
  <c r="E43"/>
  <c r="N20"/>
  <c r="O20" s="1"/>
  <c r="P20" s="1"/>
  <c r="N24"/>
  <c r="O24" s="1"/>
  <c r="P24" s="1"/>
  <c r="E18"/>
  <c r="E22"/>
  <c r="E26"/>
  <c r="E30"/>
  <c r="E34"/>
  <c r="E38"/>
  <c r="E42"/>
  <c r="E46"/>
  <c r="N19"/>
  <c r="O19" s="1"/>
  <c r="P19" s="1"/>
  <c r="N23"/>
  <c r="O23" s="1"/>
  <c r="P23" s="1"/>
  <c r="E21"/>
  <c r="E25"/>
  <c r="E29"/>
  <c r="E33"/>
  <c r="E37"/>
  <c r="E41"/>
  <c r="E45"/>
  <c r="N18"/>
  <c r="O18" s="1"/>
  <c r="P18" s="1"/>
  <c r="N22"/>
  <c r="O22" s="1"/>
  <c r="P22" s="1"/>
  <c r="E20"/>
  <c r="E24"/>
  <c r="E28"/>
  <c r="E32"/>
  <c r="E36"/>
  <c r="E40"/>
  <c r="E44"/>
  <c r="N29" l="1"/>
  <c r="O29" s="1"/>
  <c r="P29" s="1"/>
  <c r="N28"/>
  <c r="O28" s="1"/>
  <c r="P28" s="1"/>
  <c r="N32"/>
  <c r="O32" s="1"/>
  <c r="P32" s="1"/>
  <c r="N27"/>
  <c r="O27" s="1"/>
  <c r="P27" s="1"/>
  <c r="F21"/>
  <c r="H21" s="1"/>
  <c r="F25"/>
  <c r="H25" s="1"/>
  <c r="F29"/>
  <c r="H29" s="1"/>
  <c r="F33"/>
  <c r="H33" s="1"/>
  <c r="F37"/>
  <c r="H37" s="1"/>
  <c r="F41"/>
  <c r="H41" s="1"/>
  <c r="F45"/>
  <c r="H45" s="1"/>
  <c r="N31"/>
  <c r="O31" s="1"/>
  <c r="P31" s="1"/>
  <c r="N35"/>
  <c r="O35" s="1"/>
  <c r="P35" s="1"/>
  <c r="F20"/>
  <c r="H20" s="1"/>
  <c r="F24"/>
  <c r="H24" s="1"/>
  <c r="F28"/>
  <c r="H28" s="1"/>
  <c r="F32"/>
  <c r="H32" s="1"/>
  <c r="F36"/>
  <c r="H36" s="1"/>
  <c r="F40"/>
  <c r="H40" s="1"/>
  <c r="F44"/>
  <c r="H44" s="1"/>
  <c r="N30"/>
  <c r="O30" s="1"/>
  <c r="P30" s="1"/>
  <c r="N34"/>
  <c r="O34" s="1"/>
  <c r="P34" s="1"/>
  <c r="F19"/>
  <c r="H19" s="1"/>
  <c r="F23"/>
  <c r="H23" s="1"/>
  <c r="F27"/>
  <c r="H27" s="1"/>
  <c r="F31"/>
  <c r="H31" s="1"/>
  <c r="F35"/>
  <c r="H35" s="1"/>
  <c r="F39"/>
  <c r="H39" s="1"/>
  <c r="F43"/>
  <c r="H43" s="1"/>
  <c r="F17"/>
  <c r="H17" s="1"/>
  <c r="N33"/>
  <c r="O33" s="1"/>
  <c r="P33" s="1"/>
  <c r="F18"/>
  <c r="H18" s="1"/>
  <c r="F22"/>
  <c r="H22" s="1"/>
  <c r="F26"/>
  <c r="H26" s="1"/>
  <c r="F30"/>
  <c r="H30" s="1"/>
  <c r="F34"/>
  <c r="H34" s="1"/>
  <c r="F38"/>
  <c r="H38" s="1"/>
  <c r="F42"/>
  <c r="H42" s="1"/>
  <c r="F46"/>
  <c r="H46" s="1"/>
  <c r="S19"/>
  <c r="S20" s="1"/>
  <c r="S21" s="1"/>
  <c r="I38"/>
  <c r="G38"/>
  <c r="I22"/>
  <c r="G22"/>
  <c r="G39"/>
  <c r="G23"/>
  <c r="I36"/>
  <c r="G36"/>
  <c r="I20"/>
  <c r="G20"/>
  <c r="G33"/>
  <c r="I42"/>
  <c r="G42"/>
  <c r="I26"/>
  <c r="G26"/>
  <c r="I43"/>
  <c r="G43"/>
  <c r="I27"/>
  <c r="G27"/>
  <c r="G40"/>
  <c r="G24"/>
  <c r="I37"/>
  <c r="G37"/>
  <c r="I21"/>
  <c r="G21"/>
  <c r="G46"/>
  <c r="G30"/>
  <c r="I17"/>
  <c r="G17"/>
  <c r="I31"/>
  <c r="G31"/>
  <c r="G44"/>
  <c r="G28"/>
  <c r="I41"/>
  <c r="G41"/>
  <c r="I25"/>
  <c r="G25"/>
  <c r="G34"/>
  <c r="G18"/>
  <c r="G35"/>
  <c r="G19"/>
  <c r="I32"/>
  <c r="G32"/>
  <c r="G45"/>
  <c r="G29"/>
  <c r="I34" l="1"/>
  <c r="I40"/>
  <c r="I35"/>
  <c r="I29"/>
  <c r="I44"/>
  <c r="I23"/>
  <c r="S29"/>
  <c r="S30" s="1"/>
  <c r="S31" s="1"/>
  <c r="I45"/>
  <c r="I19"/>
  <c r="I18"/>
  <c r="I28"/>
  <c r="S37" s="1"/>
  <c r="S38" s="1"/>
  <c r="I30"/>
  <c r="I24"/>
  <c r="I33"/>
  <c r="I39"/>
  <c r="I46"/>
</calcChain>
</file>

<file path=xl/sharedStrings.xml><?xml version="1.0" encoding="utf-8"?>
<sst xmlns="http://schemas.openxmlformats.org/spreadsheetml/2006/main" count="100" uniqueCount="76">
  <si>
    <t>Úloha 1:</t>
  </si>
  <si>
    <t xml:space="preserve">Zvoľte si dva znaky, ktoré budete skúmať. </t>
  </si>
  <si>
    <t>Spravte priekum vo vašej triede, výsledky zapíšte do tabuľky.</t>
  </si>
  <si>
    <t>Nech veľkosť štatistického súboru je aspoň 30, teda N = 30 a viac.</t>
  </si>
  <si>
    <t>Úloha 2:</t>
  </si>
  <si>
    <t>Pre každý znak spravte tabuľku rozdelenia početnosti, graf (pre jeden znak nech je stĺpcový a pre druhý kruhový).</t>
  </si>
  <si>
    <t xml:space="preserve">Pre každý znak vypočítajte aritmetický priemer, modus, medián, rozptyl, smerodajnú odchýlku a variačný koeficient. </t>
  </si>
  <si>
    <t>Úloha 3:</t>
  </si>
  <si>
    <t xml:space="preserve">Zistíte štatistickú závislosť: </t>
  </si>
  <si>
    <t>tabuľka</t>
  </si>
  <si>
    <t>výpočet kovariancie</t>
  </si>
  <si>
    <t>výpočet koeficientu korelácie</t>
  </si>
  <si>
    <t xml:space="preserve">určenie závislosti </t>
  </si>
  <si>
    <t>záver</t>
  </si>
  <si>
    <t>Počet izieb domu/bytu</t>
  </si>
  <si>
    <t>izby</t>
  </si>
  <si>
    <t>žiaci</t>
  </si>
  <si>
    <t>Spolu</t>
  </si>
  <si>
    <t>Počet domácich zvierat</t>
  </si>
  <si>
    <t>zvieratá</t>
  </si>
  <si>
    <t>i</t>
  </si>
  <si>
    <t>z</t>
  </si>
  <si>
    <t>žiak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</si>
  <si>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</si>
  <si>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</si>
  <si>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</si>
  <si>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</si>
  <si>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</si>
  <si>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</si>
  <si>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</si>
  <si>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</si>
  <si>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</si>
  <si>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</si>
  <si>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</si>
  <si>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</si>
  <si>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</si>
  <si>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</si>
  <si>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</si>
  <si>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</si>
  <si>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</si>
  <si>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</si>
  <si>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</si>
  <si>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</si>
  <si>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</si>
  <si>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</si>
  <si>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</si>
  <si>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</si>
  <si>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</si>
  <si>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</si>
  <si>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</si>
  <si>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</si>
  <si>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</si>
  <si>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</si>
  <si>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počet žiakov </t>
  </si>
  <si>
    <t>N</t>
  </si>
  <si>
    <t>modus:</t>
  </si>
  <si>
    <t>medián:</t>
  </si>
  <si>
    <t>rozptyl:</t>
  </si>
  <si>
    <t>smerodajná odchýlka:</t>
  </si>
  <si>
    <t>variačný koeficient:</t>
  </si>
  <si>
    <t>výpočtom</t>
  </si>
  <si>
    <t>funkcia excelu</t>
  </si>
  <si>
    <t>kovariancia:</t>
  </si>
  <si>
    <t>koeficient korelácie:</t>
  </si>
  <si>
    <t>priemer:</t>
  </si>
  <si>
    <r>
      <t>(z-z</t>
    </r>
    <r>
      <rPr>
        <b/>
        <vertAlign val="subscript"/>
        <sz val="12"/>
        <color theme="1"/>
        <rFont val="Calibri"/>
        <family val="2"/>
        <charset val="238"/>
        <scheme val="minor"/>
      </rPr>
      <t>p</t>
    </r>
    <r>
      <rPr>
        <b/>
        <sz val="12"/>
        <color theme="1"/>
        <rFont val="Calibri"/>
        <family val="2"/>
        <charset val="238"/>
        <scheme val="minor"/>
      </rPr>
      <t>)^2</t>
    </r>
  </si>
  <si>
    <r>
      <t>(z-z</t>
    </r>
    <r>
      <rPr>
        <b/>
        <vertAlign val="subscript"/>
        <sz val="12"/>
        <color theme="1"/>
        <rFont val="Calibri"/>
        <family val="2"/>
        <charset val="238"/>
        <scheme val="minor"/>
      </rPr>
      <t>p</t>
    </r>
    <r>
      <rPr>
        <b/>
        <sz val="12"/>
        <color theme="1"/>
        <rFont val="Calibri"/>
        <family val="2"/>
        <charset val="238"/>
        <scheme val="minor"/>
      </rPr>
      <t>)^2*N</t>
    </r>
  </si>
  <si>
    <r>
      <t>i-i</t>
    </r>
    <r>
      <rPr>
        <b/>
        <vertAlign val="subscript"/>
        <sz val="12"/>
        <color theme="1"/>
        <rFont val="Calibri"/>
        <family val="2"/>
        <charset val="238"/>
        <scheme val="minor"/>
      </rPr>
      <t>p</t>
    </r>
  </si>
  <si>
    <r>
      <t>(i-i</t>
    </r>
    <r>
      <rPr>
        <b/>
        <vertAlign val="subscript"/>
        <sz val="12"/>
        <color theme="1"/>
        <rFont val="Calibri"/>
        <family val="2"/>
        <charset val="238"/>
        <scheme val="minor"/>
      </rPr>
      <t>p</t>
    </r>
    <r>
      <rPr>
        <b/>
        <sz val="12"/>
        <color theme="1"/>
        <rFont val="Calibri"/>
        <family val="2"/>
        <charset val="238"/>
        <scheme val="minor"/>
      </rPr>
      <t>)^2</t>
    </r>
  </si>
  <si>
    <r>
      <t>(i-i</t>
    </r>
    <r>
      <rPr>
        <b/>
        <vertAlign val="subscript"/>
        <sz val="12"/>
        <color theme="1"/>
        <rFont val="Calibri"/>
        <family val="2"/>
        <charset val="238"/>
        <scheme val="minor"/>
      </rPr>
      <t>p</t>
    </r>
    <r>
      <rPr>
        <b/>
        <sz val="12"/>
        <color theme="1"/>
        <rFont val="Calibri"/>
        <family val="2"/>
        <charset val="238"/>
        <scheme val="minor"/>
      </rPr>
      <t>)^2*N</t>
    </r>
  </si>
  <si>
    <r>
      <t>z-z</t>
    </r>
    <r>
      <rPr>
        <b/>
        <vertAlign val="subscript"/>
        <sz val="12"/>
        <color theme="0"/>
        <rFont val="Calibri"/>
        <family val="2"/>
        <charset val="238"/>
        <scheme val="minor"/>
      </rPr>
      <t>p</t>
    </r>
  </si>
  <si>
    <r>
      <t>(i-i</t>
    </r>
    <r>
      <rPr>
        <b/>
        <vertAlign val="subscript"/>
        <sz val="12"/>
        <color theme="1"/>
        <rFont val="Calibri"/>
        <family val="2"/>
        <charset val="238"/>
        <scheme val="minor"/>
      </rPr>
      <t>p</t>
    </r>
    <r>
      <rPr>
        <b/>
        <sz val="12"/>
        <color theme="1"/>
        <rFont val="Calibri"/>
        <family val="2"/>
        <charset val="238"/>
        <scheme val="minor"/>
      </rPr>
      <t>)*(z-z</t>
    </r>
    <r>
      <rPr>
        <b/>
        <vertAlign val="subscript"/>
        <sz val="12"/>
        <color theme="1"/>
        <rFont val="Calibri"/>
        <family val="2"/>
        <charset val="238"/>
        <scheme val="minor"/>
      </rPr>
      <t>p</t>
    </r>
    <r>
      <rPr>
        <b/>
        <sz val="12"/>
        <color theme="1"/>
        <rFont val="Calibri"/>
        <family val="2"/>
        <charset val="238"/>
        <scheme val="minor"/>
      </rPr>
      <t>)</t>
    </r>
  </si>
  <si>
    <t>závislosť znakov:</t>
  </si>
  <si>
    <r>
      <t xml:space="preserve">koeficient korelácie </t>
    </r>
    <r>
      <rPr>
        <sz val="12"/>
        <color theme="1"/>
        <rFont val="Calibri"/>
        <family val="2"/>
        <charset val="238"/>
      </rPr>
      <t>≤</t>
    </r>
    <r>
      <rPr>
        <sz val="12"/>
        <color theme="1"/>
        <rFont val="Calibri"/>
        <family val="2"/>
      </rPr>
      <t xml:space="preserve"> 0,3 </t>
    </r>
    <r>
      <rPr>
        <sz val="12"/>
        <color theme="1"/>
        <rFont val="Calibri"/>
        <family val="2"/>
        <charset val="238"/>
      </rPr>
      <t>→</t>
    </r>
    <r>
      <rPr>
        <sz val="12"/>
        <color theme="1"/>
        <rFont val="Calibri"/>
        <family val="2"/>
      </rPr>
      <t xml:space="preserve"> </t>
    </r>
    <r>
      <rPr>
        <i/>
        <sz val="12"/>
        <color theme="1"/>
        <rFont val="Calibri"/>
        <family val="2"/>
        <charset val="238"/>
      </rPr>
      <t>malá závislosť</t>
    </r>
  </si>
  <si>
    <t>záver:</t>
  </si>
  <si>
    <t>Závislosť medzi počtom izieb a počtom domácich zvierat je malá, nemajú na seba vplyv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</si>
</sst>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bscript"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</font>
    <font>
      <i/>
      <sz val="12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2" borderId="17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12" borderId="19" xfId="0" applyFont="1" applyFill="1" applyBorder="1" applyAlignment="1">
      <alignment vertical="center"/>
    </xf>
    <xf numFmtId="164" fontId="5" fillId="5" borderId="19" xfId="0" applyNumberFormat="1" applyFont="1" applyFill="1" applyBorder="1" applyAlignment="1">
      <alignment vertical="center"/>
    </xf>
    <xf numFmtId="164" fontId="3" fillId="11" borderId="19" xfId="0" applyNumberFormat="1" applyFont="1" applyFill="1" applyBorder="1" applyAlignment="1">
      <alignment vertical="center"/>
    </xf>
    <xf numFmtId="164" fontId="3" fillId="3" borderId="19" xfId="0" applyNumberFormat="1" applyFont="1" applyFill="1" applyBorder="1" applyAlignment="1">
      <alignment vertical="center"/>
    </xf>
    <xf numFmtId="164" fontId="3" fillId="9" borderId="19" xfId="0" applyNumberFormat="1" applyFont="1" applyFill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4" fillId="12" borderId="20" xfId="0" applyFont="1" applyFill="1" applyBorder="1" applyAlignment="1">
      <alignment vertical="center"/>
    </xf>
    <xf numFmtId="164" fontId="5" fillId="5" borderId="20" xfId="0" applyNumberFormat="1" applyFont="1" applyFill="1" applyBorder="1" applyAlignment="1">
      <alignment vertical="center"/>
    </xf>
    <xf numFmtId="164" fontId="3" fillId="11" borderId="20" xfId="0" applyNumberFormat="1" applyFont="1" applyFill="1" applyBorder="1" applyAlignment="1">
      <alignment vertical="center"/>
    </xf>
    <xf numFmtId="164" fontId="3" fillId="3" borderId="20" xfId="0" applyNumberFormat="1" applyFont="1" applyFill="1" applyBorder="1" applyAlignment="1">
      <alignment vertical="center"/>
    </xf>
    <xf numFmtId="164" fontId="3" fillId="9" borderId="20" xfId="0" applyNumberFormat="1" applyFont="1" applyFill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0" fontId="3" fillId="0" borderId="4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12" borderId="8" xfId="0" applyFont="1" applyFill="1" applyBorder="1" applyAlignment="1">
      <alignment vertical="center"/>
    </xf>
    <xf numFmtId="164" fontId="5" fillId="5" borderId="8" xfId="0" applyNumberFormat="1" applyFont="1" applyFill="1" applyBorder="1" applyAlignment="1">
      <alignment vertical="center"/>
    </xf>
    <xf numFmtId="164" fontId="3" fillId="11" borderId="8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9" borderId="8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7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5" borderId="20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6" fillId="13" borderId="19" xfId="0" applyFont="1" applyFill="1" applyBorder="1" applyAlignment="1">
      <alignment vertical="center"/>
    </xf>
    <xf numFmtId="0" fontId="6" fillId="12" borderId="20" xfId="0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7" fillId="11" borderId="20" xfId="0" applyFont="1" applyFill="1" applyBorder="1" applyAlignment="1">
      <alignment vertical="center"/>
    </xf>
    <xf numFmtId="0" fontId="7" fillId="10" borderId="20" xfId="0" applyFont="1" applyFill="1" applyBorder="1" applyAlignment="1">
      <alignment vertical="center"/>
    </xf>
    <xf numFmtId="0" fontId="7" fillId="9" borderId="8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6" fillId="13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10" borderId="7" xfId="0" applyFont="1" applyFill="1" applyBorder="1" applyAlignment="1">
      <alignment vertical="center"/>
    </xf>
    <xf numFmtId="0" fontId="10" fillId="11" borderId="7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164" fontId="3" fillId="3" borderId="25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27" xfId="0" applyNumberFormat="1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164" fontId="3" fillId="3" borderId="30" xfId="0" applyNumberFormat="1" applyFont="1" applyFill="1" applyBorder="1" applyAlignment="1">
      <alignment vertical="center"/>
    </xf>
    <xf numFmtId="164" fontId="3" fillId="3" borderId="29" xfId="0" applyNumberFormat="1" applyFont="1" applyFill="1" applyBorder="1" applyAlignment="1">
      <alignment vertical="center"/>
    </xf>
    <xf numFmtId="0" fontId="7" fillId="11" borderId="11" xfId="0" applyFont="1" applyFill="1" applyBorder="1" applyAlignment="1">
      <alignment vertical="center"/>
    </xf>
    <xf numFmtId="0" fontId="7" fillId="10" borderId="12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164" fontId="3" fillId="9" borderId="9" xfId="0" applyNumberFormat="1" applyFont="1" applyFill="1" applyBorder="1" applyAlignment="1">
      <alignment vertical="center"/>
    </xf>
    <xf numFmtId="164" fontId="3" fillId="9" borderId="25" xfId="0" applyNumberFormat="1" applyFont="1" applyFill="1" applyBorder="1" applyAlignment="1">
      <alignment vertical="center"/>
    </xf>
    <xf numFmtId="0" fontId="3" fillId="9" borderId="26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 vertical="center"/>
    </xf>
    <xf numFmtId="164" fontId="3" fillId="9" borderId="27" xfId="0" applyNumberFormat="1" applyFont="1" applyFill="1" applyBorder="1" applyAlignment="1">
      <alignment vertical="center"/>
    </xf>
    <xf numFmtId="0" fontId="3" fillId="9" borderId="28" xfId="0" applyFont="1" applyFill="1" applyBorder="1" applyAlignment="1">
      <alignment vertical="center"/>
    </xf>
    <xf numFmtId="0" fontId="3" fillId="9" borderId="30" xfId="0" applyFont="1" applyFill="1" applyBorder="1" applyAlignment="1">
      <alignment vertical="center"/>
    </xf>
    <xf numFmtId="164" fontId="3" fillId="9" borderId="30" xfId="0" applyNumberFormat="1" applyFont="1" applyFill="1" applyBorder="1" applyAlignment="1">
      <alignment vertical="center"/>
    </xf>
    <xf numFmtId="164" fontId="3" fillId="9" borderId="29" xfId="0" applyNumberFormat="1" applyFont="1" applyFill="1" applyBorder="1" applyAlignment="1">
      <alignment vertical="center"/>
    </xf>
    <xf numFmtId="0" fontId="6" fillId="13" borderId="18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8" borderId="11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99CCFF"/>
      <color rgb="FFCC99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Počet</a:t>
            </a:r>
            <a:r>
              <a:rPr lang="sk-SK" baseline="0"/>
              <a:t> izieb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2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Pt>
            <c:idx val="6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4">
                  <a:lumMod val="50000"/>
                </a:schemeClr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Pos val="outEnd"/>
            <c:showVal val="1"/>
            <c:showLeaderLines val="1"/>
          </c:dLbls>
          <c:val>
            <c:numRef>
              <c:f>vypracovanie!$C$5:$J$5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txPr>
        <a:bodyPr/>
        <a:lstStyle/>
        <a:p>
          <a:pPr rtl="0">
            <a:defRPr/>
          </a:pPr>
          <a:endParaRPr lang="sk-SK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accent5"/>
            </a:solidFill>
          </c:spPr>
          <c:cat>
            <c:numRef>
              <c:f>vypracovanie!$C$9:$K$9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vypracovanie!$C$10:$K$10</c:f>
              <c:numCache>
                <c:formatCode>General</c:formatCode>
                <c:ptCount val="9"/>
                <c:pt idx="0">
                  <c:v>6</c:v>
                </c:pt>
                <c:pt idx="1">
                  <c:v>14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107748352"/>
        <c:axId val="107771008"/>
      </c:barChart>
      <c:catAx>
        <c:axId val="107748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Počet domácich zvierat</a:t>
                </a:r>
              </a:p>
            </c:rich>
          </c:tx>
          <c:layout/>
        </c:title>
        <c:numFmt formatCode="General" sourceLinked="1"/>
        <c:tickLblPos val="nextTo"/>
        <c:crossAx val="107771008"/>
        <c:crosses val="autoZero"/>
        <c:auto val="1"/>
        <c:lblAlgn val="ctr"/>
        <c:lblOffset val="100"/>
      </c:catAx>
      <c:valAx>
        <c:axId val="1077710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Počet žiakov</a:t>
                </a:r>
              </a:p>
            </c:rich>
          </c:tx>
          <c:layout>
            <c:manualLayout>
              <c:xMode val="edge"/>
              <c:yMode val="edge"/>
              <c:x val="2.3445828555777252E-2"/>
              <c:y val="0.30549650043144538"/>
            </c:manualLayout>
          </c:layout>
        </c:title>
        <c:numFmt formatCode="General" sourceLinked="1"/>
        <c:tickLblPos val="nextTo"/>
        <c:crossAx val="10774835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10583</xdr:rowOff>
    </xdr:from>
    <xdr:to>
      <xdr:col>17</xdr:col>
      <xdr:colOff>1407583</xdr:colOff>
      <xdr:row>12</xdr:row>
      <xdr:rowOff>179916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95249</xdr:colOff>
      <xdr:row>1</xdr:row>
      <xdr:rowOff>0</xdr:rowOff>
    </xdr:from>
    <xdr:to>
      <xdr:col>27</xdr:col>
      <xdr:colOff>116415</xdr:colOff>
      <xdr:row>13</xdr:row>
      <xdr:rowOff>74083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G38" sqref="G38"/>
    </sheetView>
  </sheetViews>
  <sheetFormatPr defaultColWidth="9.140625" defaultRowHeight="15.75"/>
  <cols>
    <col min="1" max="1" width="9.140625" style="1"/>
    <col min="2" max="2" width="13.42578125" style="1" customWidth="1"/>
    <col min="3" max="17" width="9.140625" style="1"/>
    <col min="18" max="20" width="9.140625" style="1" customWidth="1"/>
    <col min="21" max="16384" width="9.140625" style="1"/>
  </cols>
  <sheetData>
    <row r="1" spans="1:13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>
      <c r="A2" s="119" t="s">
        <v>0</v>
      </c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>
      <c r="A3" s="118"/>
      <c r="B3" s="118" t="s">
        <v>2</v>
      </c>
      <c r="C3" s="118"/>
      <c r="D3" s="118"/>
      <c r="E3" s="118"/>
      <c r="F3" s="118"/>
      <c r="G3" s="118"/>
      <c r="H3" s="118"/>
      <c r="I3" s="119"/>
      <c r="J3" s="118"/>
      <c r="K3" s="118"/>
      <c r="L3" s="118"/>
      <c r="M3" s="118"/>
    </row>
    <row r="4" spans="1:13">
      <c r="A4" s="118"/>
      <c r="B4" s="118" t="s">
        <v>3</v>
      </c>
      <c r="C4" s="118"/>
      <c r="D4" s="118"/>
      <c r="E4" s="118"/>
      <c r="F4" s="118"/>
      <c r="G4" s="118"/>
      <c r="H4" s="118"/>
      <c r="I4" s="119"/>
      <c r="J4" s="118"/>
      <c r="K4" s="118"/>
      <c r="L4" s="118"/>
      <c r="M4" s="118"/>
    </row>
    <row r="5" spans="1:13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>
      <c r="A6" s="119" t="s">
        <v>4</v>
      </c>
      <c r="B6" s="118" t="s">
        <v>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>
      <c r="A7" s="118"/>
      <c r="B7" s="118" t="s">
        <v>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1:13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>
      <c r="A9" s="119" t="s">
        <v>7</v>
      </c>
      <c r="B9" s="118" t="s">
        <v>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>
      <c r="A10" s="118"/>
      <c r="B10" s="118"/>
      <c r="C10" s="118"/>
      <c r="D10" s="118" t="s">
        <v>9</v>
      </c>
      <c r="E10" s="118"/>
      <c r="F10" s="118"/>
      <c r="G10" s="119"/>
      <c r="H10" s="118"/>
      <c r="I10" s="118"/>
      <c r="J10" s="118"/>
      <c r="K10" s="118"/>
      <c r="L10" s="118"/>
      <c r="M10" s="118"/>
    </row>
    <row r="11" spans="1:13">
      <c r="A11" s="118"/>
      <c r="B11" s="118"/>
      <c r="C11" s="118"/>
      <c r="D11" s="118" t="s">
        <v>10</v>
      </c>
      <c r="E11" s="118"/>
      <c r="F11" s="118"/>
      <c r="G11" s="119"/>
      <c r="H11" s="118"/>
      <c r="I11" s="118"/>
      <c r="J11" s="118"/>
      <c r="K11" s="118"/>
      <c r="L11" s="118"/>
      <c r="M11" s="118"/>
    </row>
    <row r="12" spans="1:13">
      <c r="A12" s="118"/>
      <c r="B12" s="118"/>
      <c r="C12" s="118"/>
      <c r="D12" s="118" t="s">
        <v>11</v>
      </c>
      <c r="E12" s="118"/>
      <c r="F12" s="118"/>
      <c r="G12" s="119"/>
      <c r="H12" s="118"/>
      <c r="I12" s="118"/>
      <c r="J12" s="118"/>
      <c r="K12" s="118"/>
      <c r="L12" s="118"/>
      <c r="M12" s="118"/>
    </row>
    <row r="13" spans="1:13">
      <c r="A13" s="118"/>
      <c r="B13" s="118"/>
      <c r="C13" s="118"/>
      <c r="D13" s="118" t="s">
        <v>12</v>
      </c>
      <c r="E13" s="118"/>
      <c r="F13" s="118"/>
      <c r="G13" s="119"/>
      <c r="H13" s="118"/>
      <c r="I13" s="118"/>
      <c r="J13" s="118"/>
      <c r="K13" s="118"/>
      <c r="L13" s="118"/>
      <c r="M13" s="118"/>
    </row>
    <row r="14" spans="1:13">
      <c r="A14" s="119"/>
      <c r="B14" s="118"/>
      <c r="C14" s="118"/>
      <c r="D14" s="118" t="s">
        <v>13</v>
      </c>
      <c r="E14" s="118"/>
      <c r="F14" s="118"/>
      <c r="G14" s="119"/>
      <c r="H14" s="118"/>
      <c r="I14" s="118"/>
      <c r="J14" s="118"/>
      <c r="K14" s="118"/>
      <c r="L14" s="118"/>
      <c r="M14" s="118"/>
    </row>
    <row r="15" spans="1:13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3">
      <c r="A16" s="118"/>
      <c r="B16" s="118"/>
      <c r="C16" s="118"/>
      <c r="D16" s="118"/>
      <c r="E16" s="118"/>
      <c r="F16" s="119"/>
      <c r="G16" s="118"/>
      <c r="H16" s="118"/>
      <c r="I16" s="118"/>
      <c r="J16" s="118"/>
      <c r="K16" s="118"/>
      <c r="L16" s="118"/>
      <c r="M16" s="118"/>
    </row>
    <row r="17" spans="1:13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>
      <c r="A18" s="119"/>
      <c r="B18" s="119"/>
      <c r="C18" s="120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>
      <c r="A19" s="119"/>
      <c r="B19" s="119"/>
      <c r="C19" s="1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>
      <c r="A20" s="118"/>
      <c r="B20" s="118"/>
      <c r="C20" s="119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47"/>
  <sheetViews>
    <sheetView tabSelected="1" zoomScale="90" zoomScaleNormal="90" workbookViewId="0">
      <selection activeCell="N26" sqref="N26"/>
    </sheetView>
  </sheetViews>
  <sheetFormatPr defaultColWidth="9.140625" defaultRowHeight="15.75"/>
  <cols>
    <col min="1" max="1" width="9.140625" style="2"/>
    <col min="2" max="2" width="14" style="2" bestFit="1" customWidth="1"/>
    <col min="3" max="4" width="9.140625" style="2"/>
    <col min="5" max="5" width="9.42578125" style="2" bestFit="1" customWidth="1"/>
    <col min="6" max="15" width="9.140625" style="2"/>
    <col min="16" max="16" width="10.7109375" style="2" bestFit="1" customWidth="1"/>
    <col min="17" max="17" width="9.140625" style="2"/>
    <col min="18" max="18" width="22.85546875" style="2" bestFit="1" customWidth="1"/>
    <col min="19" max="19" width="10.85546875" style="2" bestFit="1" customWidth="1"/>
    <col min="20" max="20" width="15" style="2" bestFit="1" customWidth="1"/>
    <col min="21" max="16384" width="9.140625" style="2"/>
  </cols>
  <sheetData>
    <row r="2" spans="2:20">
      <c r="B2" s="130" t="s">
        <v>14</v>
      </c>
      <c r="C2" s="131"/>
      <c r="D2" s="132"/>
    </row>
    <row r="3" spans="2:20" ht="16.5" thickBot="1"/>
    <row r="4" spans="2:20" ht="16.5" thickBot="1">
      <c r="B4" s="78" t="s">
        <v>15</v>
      </c>
      <c r="C4" s="3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5">
        <v>8</v>
      </c>
      <c r="K4" s="80" t="s">
        <v>17</v>
      </c>
    </row>
    <row r="5" spans="2:20" ht="16.5" thickBot="1">
      <c r="B5" s="79" t="s">
        <v>16</v>
      </c>
      <c r="C5" s="6">
        <v>0</v>
      </c>
      <c r="D5" s="7">
        <v>0</v>
      </c>
      <c r="E5" s="7">
        <v>2</v>
      </c>
      <c r="F5" s="7">
        <v>2</v>
      </c>
      <c r="G5" s="7">
        <v>6</v>
      </c>
      <c r="H5" s="7">
        <v>8</v>
      </c>
      <c r="I5" s="7">
        <v>6</v>
      </c>
      <c r="J5" s="8">
        <v>6</v>
      </c>
      <c r="K5" s="9">
        <f>SUM(C5:J5)</f>
        <v>30</v>
      </c>
    </row>
    <row r="7" spans="2:20">
      <c r="B7" s="127" t="s">
        <v>18</v>
      </c>
      <c r="C7" s="128"/>
      <c r="D7" s="129"/>
    </row>
    <row r="8" spans="2:20" ht="16.5" thickBot="1"/>
    <row r="9" spans="2:20" ht="16.5" thickBot="1">
      <c r="B9" s="71" t="s">
        <v>19</v>
      </c>
      <c r="C9" s="10">
        <v>0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2">
        <v>8</v>
      </c>
      <c r="L9" s="76" t="s">
        <v>17</v>
      </c>
    </row>
    <row r="10" spans="2:20" ht="16.5" thickBot="1">
      <c r="B10" s="77" t="s">
        <v>16</v>
      </c>
      <c r="C10" s="13">
        <v>6</v>
      </c>
      <c r="D10" s="14">
        <v>14</v>
      </c>
      <c r="E10" s="14">
        <v>4</v>
      </c>
      <c r="F10" s="14">
        <v>2</v>
      </c>
      <c r="G10" s="14">
        <v>2</v>
      </c>
      <c r="H10" s="14">
        <v>1</v>
      </c>
      <c r="I10" s="14">
        <v>0</v>
      </c>
      <c r="J10" s="14">
        <v>0</v>
      </c>
      <c r="K10" s="15">
        <v>1</v>
      </c>
      <c r="L10" s="16">
        <f>SUM(C10:K10)</f>
        <v>30</v>
      </c>
    </row>
    <row r="12" spans="2:20">
      <c r="B12" s="81" t="s">
        <v>53</v>
      </c>
      <c r="C12" s="81" t="s">
        <v>54</v>
      </c>
    </row>
    <row r="13" spans="2:20">
      <c r="B13" s="82" t="s">
        <v>15</v>
      </c>
      <c r="C13" s="83" t="s">
        <v>20</v>
      </c>
      <c r="F13" s="17"/>
    </row>
    <row r="14" spans="2:20">
      <c r="B14" s="84" t="s">
        <v>19</v>
      </c>
      <c r="C14" s="85" t="s">
        <v>21</v>
      </c>
      <c r="F14" s="17"/>
      <c r="L14" s="18"/>
    </row>
    <row r="15" spans="2:20" ht="16.5" thickBot="1"/>
    <row r="16" spans="2:20" ht="19.5" thickBot="1">
      <c r="B16" s="69" t="s">
        <v>22</v>
      </c>
      <c r="C16" s="70" t="s">
        <v>20</v>
      </c>
      <c r="D16" s="71" t="s">
        <v>21</v>
      </c>
      <c r="E16" s="72" t="s">
        <v>67</v>
      </c>
      <c r="F16" s="73" t="s">
        <v>70</v>
      </c>
      <c r="G16" s="74" t="s">
        <v>68</v>
      </c>
      <c r="H16" s="75" t="s">
        <v>65</v>
      </c>
      <c r="I16" s="121" t="s">
        <v>71</v>
      </c>
      <c r="J16" s="122"/>
      <c r="L16" s="116" t="s">
        <v>20</v>
      </c>
      <c r="M16" s="117" t="s">
        <v>54</v>
      </c>
      <c r="N16" s="87" t="s">
        <v>67</v>
      </c>
      <c r="O16" s="86" t="s">
        <v>68</v>
      </c>
      <c r="P16" s="88" t="s">
        <v>69</v>
      </c>
      <c r="R16" s="19"/>
      <c r="S16" s="65" t="s">
        <v>60</v>
      </c>
      <c r="T16" s="66" t="s">
        <v>61</v>
      </c>
    </row>
    <row r="17" spans="2:20">
      <c r="B17" s="20" t="s">
        <v>23</v>
      </c>
      <c r="C17" s="21">
        <v>5</v>
      </c>
      <c r="D17" s="22">
        <v>1</v>
      </c>
      <c r="E17" s="23">
        <f t="shared" ref="E17:E46" si="0">C17-$S$22</f>
        <v>-1.0666666666666664</v>
      </c>
      <c r="F17" s="24">
        <f t="shared" ref="F17:F46" si="1">D17-$S$32</f>
        <v>-0.6333333333333333</v>
      </c>
      <c r="G17" s="25">
        <f>E17^2</f>
        <v>1.1377777777777773</v>
      </c>
      <c r="H17" s="26">
        <f>F17^2</f>
        <v>0.40111111111111108</v>
      </c>
      <c r="I17" s="125">
        <f>E17*F17</f>
        <v>0.67555555555555535</v>
      </c>
      <c r="J17" s="126"/>
      <c r="L17" s="89">
        <v>1</v>
      </c>
      <c r="M17" s="7">
        <v>0</v>
      </c>
      <c r="N17" s="90">
        <f t="shared" ref="N17:N24" si="2">L17-$S$22</f>
        <v>-5.0666666666666664</v>
      </c>
      <c r="O17" s="90">
        <f>N17^2</f>
        <v>25.671111111111109</v>
      </c>
      <c r="P17" s="91">
        <f>O17*M17</f>
        <v>0</v>
      </c>
      <c r="R17" s="53" t="s">
        <v>55</v>
      </c>
      <c r="S17" s="28">
        <v>6</v>
      </c>
      <c r="T17" s="29"/>
    </row>
    <row r="18" spans="2:20">
      <c r="B18" s="30" t="s">
        <v>24</v>
      </c>
      <c r="C18" s="31">
        <v>8</v>
      </c>
      <c r="D18" s="32">
        <v>8</v>
      </c>
      <c r="E18" s="33">
        <f t="shared" si="0"/>
        <v>1.9333333333333336</v>
      </c>
      <c r="F18" s="34">
        <f t="shared" si="1"/>
        <v>6.3666666666666671</v>
      </c>
      <c r="G18" s="35">
        <f t="shared" ref="G18:G46" si="3">E18^2</f>
        <v>3.7377777777777785</v>
      </c>
      <c r="H18" s="36">
        <f t="shared" ref="H18:H46" si="4">F18^2</f>
        <v>40.534444444444453</v>
      </c>
      <c r="I18" s="123">
        <f t="shared" ref="I18:I46" si="5">E18*F18</f>
        <v>12.308888888888891</v>
      </c>
      <c r="J18" s="124"/>
      <c r="L18" s="92">
        <v>2</v>
      </c>
      <c r="M18" s="93">
        <v>0</v>
      </c>
      <c r="N18" s="94">
        <f t="shared" si="2"/>
        <v>-4.0666666666666664</v>
      </c>
      <c r="O18" s="94">
        <f t="shared" ref="O18:O24" si="6">N18^2</f>
        <v>16.537777777777777</v>
      </c>
      <c r="P18" s="95">
        <f t="shared" ref="P18:P24" si="7">O18*M18</f>
        <v>0</v>
      </c>
      <c r="R18" s="54" t="s">
        <v>56</v>
      </c>
      <c r="S18" s="38">
        <v>6</v>
      </c>
      <c r="T18" s="39">
        <f>MEDIAN(C17:C46)</f>
        <v>6</v>
      </c>
    </row>
    <row r="19" spans="2:20">
      <c r="B19" s="30" t="s">
        <v>25</v>
      </c>
      <c r="C19" s="31">
        <v>4</v>
      </c>
      <c r="D19" s="32">
        <v>0</v>
      </c>
      <c r="E19" s="33">
        <f t="shared" si="0"/>
        <v>-2.0666666666666664</v>
      </c>
      <c r="F19" s="34">
        <f t="shared" si="1"/>
        <v>-1.6333333333333333</v>
      </c>
      <c r="G19" s="35">
        <f t="shared" si="3"/>
        <v>4.27111111111111</v>
      </c>
      <c r="H19" s="36">
        <f t="shared" si="4"/>
        <v>2.6677777777777778</v>
      </c>
      <c r="I19" s="123">
        <f t="shared" si="5"/>
        <v>3.3755555555555552</v>
      </c>
      <c r="J19" s="124"/>
      <c r="L19" s="92">
        <v>3</v>
      </c>
      <c r="M19" s="93">
        <v>2</v>
      </c>
      <c r="N19" s="94">
        <f t="shared" si="2"/>
        <v>-3.0666666666666664</v>
      </c>
      <c r="O19" s="94">
        <f t="shared" si="6"/>
        <v>9.4044444444444437</v>
      </c>
      <c r="P19" s="95">
        <f t="shared" si="7"/>
        <v>18.808888888888887</v>
      </c>
      <c r="R19" s="55" t="s">
        <v>57</v>
      </c>
      <c r="S19" s="40">
        <f>SUM(P17:P24)/K5</f>
        <v>2.0622222222222222</v>
      </c>
      <c r="T19" s="37">
        <f>VARP(C17:C46)</f>
        <v>2.0622222222222222</v>
      </c>
    </row>
    <row r="20" spans="2:20">
      <c r="B20" s="30" t="s">
        <v>26</v>
      </c>
      <c r="C20" s="31">
        <v>6</v>
      </c>
      <c r="D20" s="32">
        <v>1</v>
      </c>
      <c r="E20" s="33">
        <f t="shared" si="0"/>
        <v>-6.666666666666643E-2</v>
      </c>
      <c r="F20" s="34">
        <f t="shared" si="1"/>
        <v>-0.6333333333333333</v>
      </c>
      <c r="G20" s="35">
        <f t="shared" si="3"/>
        <v>4.4444444444444132E-3</v>
      </c>
      <c r="H20" s="36">
        <f t="shared" si="4"/>
        <v>0.40111111111111108</v>
      </c>
      <c r="I20" s="123">
        <f t="shared" si="5"/>
        <v>4.2222222222222071E-2</v>
      </c>
      <c r="J20" s="124"/>
      <c r="L20" s="92">
        <v>4</v>
      </c>
      <c r="M20" s="93">
        <v>2</v>
      </c>
      <c r="N20" s="94">
        <f t="shared" si="2"/>
        <v>-2.0666666666666664</v>
      </c>
      <c r="O20" s="94">
        <f t="shared" si="6"/>
        <v>4.27111111111111</v>
      </c>
      <c r="P20" s="95">
        <f t="shared" si="7"/>
        <v>8.5422222222222199</v>
      </c>
      <c r="R20" s="56" t="s">
        <v>58</v>
      </c>
      <c r="S20" s="40">
        <f>S19^0.5</f>
        <v>1.4360439485692011</v>
      </c>
      <c r="T20" s="37">
        <f>STDEVP(C17:C46)</f>
        <v>1.4360439485692011</v>
      </c>
    </row>
    <row r="21" spans="2:20">
      <c r="B21" s="30" t="s">
        <v>27</v>
      </c>
      <c r="C21" s="31">
        <v>6</v>
      </c>
      <c r="D21" s="32">
        <v>1</v>
      </c>
      <c r="E21" s="33">
        <f t="shared" si="0"/>
        <v>-6.666666666666643E-2</v>
      </c>
      <c r="F21" s="34">
        <f t="shared" si="1"/>
        <v>-0.6333333333333333</v>
      </c>
      <c r="G21" s="35">
        <f t="shared" si="3"/>
        <v>4.4444444444444132E-3</v>
      </c>
      <c r="H21" s="36">
        <f t="shared" si="4"/>
        <v>0.40111111111111108</v>
      </c>
      <c r="I21" s="123">
        <f t="shared" si="5"/>
        <v>4.2222222222222071E-2</v>
      </c>
      <c r="J21" s="124"/>
      <c r="L21" s="92">
        <v>5</v>
      </c>
      <c r="M21" s="93">
        <v>6</v>
      </c>
      <c r="N21" s="94">
        <f t="shared" si="2"/>
        <v>-1.0666666666666664</v>
      </c>
      <c r="O21" s="94">
        <f t="shared" si="6"/>
        <v>1.1377777777777773</v>
      </c>
      <c r="P21" s="95">
        <f t="shared" si="7"/>
        <v>6.8266666666666644</v>
      </c>
      <c r="R21" s="57" t="s">
        <v>59</v>
      </c>
      <c r="S21" s="41">
        <f>S20/S22</f>
        <v>0.23671054097294525</v>
      </c>
      <c r="T21" s="39"/>
    </row>
    <row r="22" spans="2:20" ht="16.5" thickBot="1">
      <c r="B22" s="30" t="s">
        <v>28</v>
      </c>
      <c r="C22" s="31">
        <v>6</v>
      </c>
      <c r="D22" s="32">
        <v>0</v>
      </c>
      <c r="E22" s="33">
        <f t="shared" si="0"/>
        <v>-6.666666666666643E-2</v>
      </c>
      <c r="F22" s="34">
        <f t="shared" si="1"/>
        <v>-1.6333333333333333</v>
      </c>
      <c r="G22" s="35">
        <f t="shared" si="3"/>
        <v>4.4444444444444132E-3</v>
      </c>
      <c r="H22" s="36">
        <f t="shared" si="4"/>
        <v>2.6677777777777778</v>
      </c>
      <c r="I22" s="123">
        <f t="shared" si="5"/>
        <v>0.10888888888888849</v>
      </c>
      <c r="J22" s="124"/>
      <c r="L22" s="92">
        <v>6</v>
      </c>
      <c r="M22" s="93">
        <v>8</v>
      </c>
      <c r="N22" s="94">
        <f t="shared" si="2"/>
        <v>-6.666666666666643E-2</v>
      </c>
      <c r="O22" s="94">
        <f t="shared" si="6"/>
        <v>4.4444444444444132E-3</v>
      </c>
      <c r="P22" s="95">
        <f t="shared" si="7"/>
        <v>3.5555555555555306E-2</v>
      </c>
      <c r="R22" s="58" t="s">
        <v>64</v>
      </c>
      <c r="S22" s="43">
        <f>SUM(C17:C46)/K5</f>
        <v>6.0666666666666664</v>
      </c>
      <c r="T22" s="44">
        <f>AVERAGE(C17:C46)</f>
        <v>6.0666666666666664</v>
      </c>
    </row>
    <row r="23" spans="2:20">
      <c r="B23" s="30" t="s">
        <v>29</v>
      </c>
      <c r="C23" s="31">
        <v>7</v>
      </c>
      <c r="D23" s="32">
        <v>0</v>
      </c>
      <c r="E23" s="33">
        <f t="shared" si="0"/>
        <v>0.93333333333333357</v>
      </c>
      <c r="F23" s="34">
        <f t="shared" si="1"/>
        <v>-1.6333333333333333</v>
      </c>
      <c r="G23" s="35">
        <f t="shared" si="3"/>
        <v>0.8711111111111115</v>
      </c>
      <c r="H23" s="36">
        <f t="shared" si="4"/>
        <v>2.6677777777777778</v>
      </c>
      <c r="I23" s="123">
        <f t="shared" si="5"/>
        <v>-1.5244444444444447</v>
      </c>
      <c r="J23" s="124"/>
      <c r="L23" s="92">
        <v>7</v>
      </c>
      <c r="M23" s="93">
        <v>6</v>
      </c>
      <c r="N23" s="94">
        <f t="shared" si="2"/>
        <v>0.93333333333333357</v>
      </c>
      <c r="O23" s="94">
        <f t="shared" si="6"/>
        <v>0.8711111111111115</v>
      </c>
      <c r="P23" s="95">
        <f t="shared" si="7"/>
        <v>5.2266666666666692</v>
      </c>
    </row>
    <row r="24" spans="2:20" ht="16.5" thickBot="1">
      <c r="B24" s="30" t="s">
        <v>30</v>
      </c>
      <c r="C24" s="31">
        <v>5</v>
      </c>
      <c r="D24" s="32">
        <v>2</v>
      </c>
      <c r="E24" s="33">
        <f t="shared" si="0"/>
        <v>-1.0666666666666664</v>
      </c>
      <c r="F24" s="34">
        <f t="shared" si="1"/>
        <v>0.3666666666666667</v>
      </c>
      <c r="G24" s="35">
        <f t="shared" si="3"/>
        <v>1.1377777777777773</v>
      </c>
      <c r="H24" s="36">
        <f t="shared" si="4"/>
        <v>0.13444444444444448</v>
      </c>
      <c r="I24" s="123">
        <f t="shared" si="5"/>
        <v>-0.39111111111111108</v>
      </c>
      <c r="J24" s="124"/>
      <c r="L24" s="96">
        <v>8</v>
      </c>
      <c r="M24" s="97">
        <v>6</v>
      </c>
      <c r="N24" s="98">
        <f t="shared" si="2"/>
        <v>1.9333333333333336</v>
      </c>
      <c r="O24" s="98">
        <f t="shared" si="6"/>
        <v>3.7377777777777785</v>
      </c>
      <c r="P24" s="99">
        <f t="shared" si="7"/>
        <v>22.426666666666669</v>
      </c>
    </row>
    <row r="25" spans="2:20" ht="16.5" thickBot="1">
      <c r="B25" s="30" t="s">
        <v>31</v>
      </c>
      <c r="C25" s="31">
        <v>5</v>
      </c>
      <c r="D25" s="32">
        <v>1</v>
      </c>
      <c r="E25" s="33">
        <f t="shared" si="0"/>
        <v>-1.0666666666666664</v>
      </c>
      <c r="F25" s="34">
        <f t="shared" si="1"/>
        <v>-0.6333333333333333</v>
      </c>
      <c r="G25" s="35">
        <f t="shared" si="3"/>
        <v>1.1377777777777773</v>
      </c>
      <c r="H25" s="36">
        <f t="shared" si="4"/>
        <v>0.40111111111111108</v>
      </c>
      <c r="I25" s="123">
        <f t="shared" si="5"/>
        <v>0.67555555555555535</v>
      </c>
      <c r="J25" s="124"/>
    </row>
    <row r="26" spans="2:20" ht="19.5" thickBot="1">
      <c r="B26" s="30" t="s">
        <v>32</v>
      </c>
      <c r="C26" s="31">
        <v>5</v>
      </c>
      <c r="D26" s="32">
        <v>4</v>
      </c>
      <c r="E26" s="33">
        <f t="shared" si="0"/>
        <v>-1.0666666666666664</v>
      </c>
      <c r="F26" s="34">
        <f t="shared" si="1"/>
        <v>2.3666666666666667</v>
      </c>
      <c r="G26" s="35">
        <f t="shared" si="3"/>
        <v>1.1377777777777773</v>
      </c>
      <c r="H26" s="36">
        <f t="shared" si="4"/>
        <v>5.6011111111111109</v>
      </c>
      <c r="I26" s="123">
        <f t="shared" si="5"/>
        <v>-2.5244444444444438</v>
      </c>
      <c r="J26" s="124"/>
      <c r="L26" s="113" t="s">
        <v>21</v>
      </c>
      <c r="M26" s="114" t="s">
        <v>54</v>
      </c>
      <c r="N26" s="115" t="s">
        <v>70</v>
      </c>
      <c r="O26" s="100" t="s">
        <v>65</v>
      </c>
      <c r="P26" s="101" t="s">
        <v>66</v>
      </c>
      <c r="R26" s="19"/>
      <c r="S26" s="65" t="s">
        <v>60</v>
      </c>
      <c r="T26" s="66" t="s">
        <v>61</v>
      </c>
    </row>
    <row r="27" spans="2:20">
      <c r="B27" s="30" t="s">
        <v>33</v>
      </c>
      <c r="C27" s="31">
        <v>8</v>
      </c>
      <c r="D27" s="32">
        <v>2</v>
      </c>
      <c r="E27" s="33">
        <f t="shared" si="0"/>
        <v>1.9333333333333336</v>
      </c>
      <c r="F27" s="34">
        <f t="shared" si="1"/>
        <v>0.3666666666666667</v>
      </c>
      <c r="G27" s="35">
        <f t="shared" si="3"/>
        <v>3.7377777777777785</v>
      </c>
      <c r="H27" s="36">
        <f t="shared" si="4"/>
        <v>0.13444444444444448</v>
      </c>
      <c r="I27" s="123">
        <f t="shared" si="5"/>
        <v>0.70888888888888901</v>
      </c>
      <c r="J27" s="124"/>
      <c r="L27" s="102">
        <v>0</v>
      </c>
      <c r="M27" s="14">
        <v>6</v>
      </c>
      <c r="N27" s="103">
        <f t="shared" ref="N27:N35" si="8">L27-$S$32</f>
        <v>-1.6333333333333333</v>
      </c>
      <c r="O27" s="103">
        <f>N27^2</f>
        <v>2.6677777777777778</v>
      </c>
      <c r="P27" s="104">
        <f>O27*M27</f>
        <v>16.006666666666668</v>
      </c>
      <c r="R27" s="59" t="s">
        <v>55</v>
      </c>
      <c r="S27" s="28">
        <v>1</v>
      </c>
      <c r="T27" s="29"/>
    </row>
    <row r="28" spans="2:20">
      <c r="B28" s="30" t="s">
        <v>34</v>
      </c>
      <c r="C28" s="31">
        <v>8</v>
      </c>
      <c r="D28" s="32">
        <v>1</v>
      </c>
      <c r="E28" s="33">
        <f t="shared" si="0"/>
        <v>1.9333333333333336</v>
      </c>
      <c r="F28" s="34">
        <f t="shared" si="1"/>
        <v>-0.6333333333333333</v>
      </c>
      <c r="G28" s="35">
        <f t="shared" si="3"/>
        <v>3.7377777777777785</v>
      </c>
      <c r="H28" s="36">
        <f t="shared" si="4"/>
        <v>0.40111111111111108</v>
      </c>
      <c r="I28" s="123">
        <f t="shared" si="5"/>
        <v>-1.2244444444444444</v>
      </c>
      <c r="J28" s="124"/>
      <c r="L28" s="105">
        <v>1</v>
      </c>
      <c r="M28" s="106">
        <v>14</v>
      </c>
      <c r="N28" s="107">
        <f t="shared" si="8"/>
        <v>-0.6333333333333333</v>
      </c>
      <c r="O28" s="107">
        <f t="shared" ref="O28:O35" si="9">N28^2</f>
        <v>0.40111111111111108</v>
      </c>
      <c r="P28" s="108">
        <f t="shared" ref="P28:P35" si="10">O28*M28</f>
        <v>5.615555555555555</v>
      </c>
      <c r="R28" s="60" t="s">
        <v>56</v>
      </c>
      <c r="S28" s="38">
        <f>(L28+L28)/2</f>
        <v>1</v>
      </c>
      <c r="T28" s="39">
        <f>MEDIAN(D17:D46)</f>
        <v>1</v>
      </c>
    </row>
    <row r="29" spans="2:20">
      <c r="B29" s="30" t="s">
        <v>35</v>
      </c>
      <c r="C29" s="31">
        <v>7</v>
      </c>
      <c r="D29" s="32">
        <v>2</v>
      </c>
      <c r="E29" s="33">
        <f t="shared" si="0"/>
        <v>0.93333333333333357</v>
      </c>
      <c r="F29" s="34">
        <f t="shared" si="1"/>
        <v>0.3666666666666667</v>
      </c>
      <c r="G29" s="35">
        <f t="shared" si="3"/>
        <v>0.8711111111111115</v>
      </c>
      <c r="H29" s="36">
        <f t="shared" si="4"/>
        <v>0.13444444444444448</v>
      </c>
      <c r="I29" s="123">
        <f t="shared" si="5"/>
        <v>0.34222222222222232</v>
      </c>
      <c r="J29" s="124"/>
      <c r="L29" s="105">
        <v>2</v>
      </c>
      <c r="M29" s="106">
        <v>4</v>
      </c>
      <c r="N29" s="107">
        <f t="shared" si="8"/>
        <v>0.3666666666666667</v>
      </c>
      <c r="O29" s="107">
        <f t="shared" si="9"/>
        <v>0.13444444444444448</v>
      </c>
      <c r="P29" s="108">
        <f t="shared" si="10"/>
        <v>0.53777777777777791</v>
      </c>
      <c r="R29" s="61" t="s">
        <v>57</v>
      </c>
      <c r="S29" s="40">
        <f>SUM(P27:P35)/L10</f>
        <v>2.9655555555555555</v>
      </c>
      <c r="T29" s="37">
        <f>VARP(D17:D46)</f>
        <v>2.9655555555555555</v>
      </c>
    </row>
    <row r="30" spans="2:20">
      <c r="B30" s="30" t="s">
        <v>36</v>
      </c>
      <c r="C30" s="31">
        <v>6</v>
      </c>
      <c r="D30" s="32">
        <v>5</v>
      </c>
      <c r="E30" s="33">
        <f t="shared" si="0"/>
        <v>-6.666666666666643E-2</v>
      </c>
      <c r="F30" s="34">
        <f t="shared" si="1"/>
        <v>3.3666666666666667</v>
      </c>
      <c r="G30" s="35">
        <f t="shared" si="3"/>
        <v>4.4444444444444132E-3</v>
      </c>
      <c r="H30" s="36">
        <f t="shared" si="4"/>
        <v>11.334444444444445</v>
      </c>
      <c r="I30" s="123">
        <f t="shared" si="5"/>
        <v>-0.22444444444444364</v>
      </c>
      <c r="J30" s="124"/>
      <c r="L30" s="105">
        <v>3</v>
      </c>
      <c r="M30" s="106">
        <v>2</v>
      </c>
      <c r="N30" s="107">
        <f t="shared" si="8"/>
        <v>1.3666666666666667</v>
      </c>
      <c r="O30" s="107">
        <f t="shared" si="9"/>
        <v>1.8677777777777778</v>
      </c>
      <c r="P30" s="108">
        <f t="shared" si="10"/>
        <v>3.7355555555555555</v>
      </c>
      <c r="R30" s="62" t="s">
        <v>58</v>
      </c>
      <c r="S30" s="40">
        <f>S29^0.5</f>
        <v>1.7220788470785986</v>
      </c>
      <c r="T30" s="37">
        <f>STDEVP(D17:D46)</f>
        <v>1.7220788470785986</v>
      </c>
    </row>
    <row r="31" spans="2:20">
      <c r="B31" s="30" t="s">
        <v>37</v>
      </c>
      <c r="C31" s="31">
        <v>6</v>
      </c>
      <c r="D31" s="32">
        <v>1</v>
      </c>
      <c r="E31" s="33">
        <f t="shared" si="0"/>
        <v>-6.666666666666643E-2</v>
      </c>
      <c r="F31" s="34">
        <f t="shared" si="1"/>
        <v>-0.6333333333333333</v>
      </c>
      <c r="G31" s="35">
        <f t="shared" si="3"/>
        <v>4.4444444444444132E-3</v>
      </c>
      <c r="H31" s="36">
        <f t="shared" si="4"/>
        <v>0.40111111111111108</v>
      </c>
      <c r="I31" s="123">
        <f t="shared" si="5"/>
        <v>4.2222222222222071E-2</v>
      </c>
      <c r="J31" s="124"/>
      <c r="L31" s="105">
        <v>4</v>
      </c>
      <c r="M31" s="106">
        <v>2</v>
      </c>
      <c r="N31" s="107">
        <f t="shared" si="8"/>
        <v>2.3666666666666667</v>
      </c>
      <c r="O31" s="107">
        <f t="shared" si="9"/>
        <v>5.6011111111111109</v>
      </c>
      <c r="P31" s="108">
        <f t="shared" si="10"/>
        <v>11.202222222222222</v>
      </c>
      <c r="R31" s="63" t="s">
        <v>59</v>
      </c>
      <c r="S31" s="41">
        <f>S30/S32</f>
        <v>1.0543339880073053</v>
      </c>
      <c r="T31" s="39"/>
    </row>
    <row r="32" spans="2:20" ht="16.5" thickBot="1">
      <c r="B32" s="30" t="s">
        <v>38</v>
      </c>
      <c r="C32" s="31">
        <v>8</v>
      </c>
      <c r="D32" s="32">
        <v>1</v>
      </c>
      <c r="E32" s="33">
        <f t="shared" si="0"/>
        <v>1.9333333333333336</v>
      </c>
      <c r="F32" s="34">
        <f t="shared" si="1"/>
        <v>-0.6333333333333333</v>
      </c>
      <c r="G32" s="35">
        <f t="shared" si="3"/>
        <v>3.7377777777777785</v>
      </c>
      <c r="H32" s="36">
        <f t="shared" si="4"/>
        <v>0.40111111111111108</v>
      </c>
      <c r="I32" s="123">
        <f t="shared" si="5"/>
        <v>-1.2244444444444444</v>
      </c>
      <c r="J32" s="124"/>
      <c r="L32" s="105">
        <v>5</v>
      </c>
      <c r="M32" s="106">
        <v>1</v>
      </c>
      <c r="N32" s="107">
        <f t="shared" si="8"/>
        <v>3.3666666666666667</v>
      </c>
      <c r="O32" s="107">
        <f t="shared" si="9"/>
        <v>11.334444444444445</v>
      </c>
      <c r="P32" s="108">
        <f t="shared" si="10"/>
        <v>11.334444444444445</v>
      </c>
      <c r="R32" s="64" t="s">
        <v>64</v>
      </c>
      <c r="S32" s="43">
        <f>SUM(D17:D46)/L10</f>
        <v>1.6333333333333333</v>
      </c>
      <c r="T32" s="44">
        <f>AVERAGE(D17:D46)</f>
        <v>1.6333333333333333</v>
      </c>
    </row>
    <row r="33" spans="2:27">
      <c r="B33" s="30" t="s">
        <v>39</v>
      </c>
      <c r="C33" s="31">
        <v>3</v>
      </c>
      <c r="D33" s="32">
        <v>1</v>
      </c>
      <c r="E33" s="33">
        <f t="shared" si="0"/>
        <v>-3.0666666666666664</v>
      </c>
      <c r="F33" s="34">
        <f t="shared" si="1"/>
        <v>-0.6333333333333333</v>
      </c>
      <c r="G33" s="35">
        <f t="shared" si="3"/>
        <v>9.4044444444444437</v>
      </c>
      <c r="H33" s="36">
        <f t="shared" si="4"/>
        <v>0.40111111111111108</v>
      </c>
      <c r="I33" s="123">
        <f t="shared" si="5"/>
        <v>1.9422222222222221</v>
      </c>
      <c r="J33" s="124"/>
      <c r="L33" s="105">
        <v>6</v>
      </c>
      <c r="M33" s="106">
        <v>0</v>
      </c>
      <c r="N33" s="107">
        <f t="shared" si="8"/>
        <v>4.3666666666666671</v>
      </c>
      <c r="O33" s="107">
        <f t="shared" si="9"/>
        <v>19.067777777777781</v>
      </c>
      <c r="P33" s="108">
        <f t="shared" si="10"/>
        <v>0</v>
      </c>
    </row>
    <row r="34" spans="2:27">
      <c r="B34" s="30" t="s">
        <v>40</v>
      </c>
      <c r="C34" s="31">
        <v>7</v>
      </c>
      <c r="D34" s="32">
        <v>1</v>
      </c>
      <c r="E34" s="33">
        <f t="shared" si="0"/>
        <v>0.93333333333333357</v>
      </c>
      <c r="F34" s="34">
        <f t="shared" si="1"/>
        <v>-0.6333333333333333</v>
      </c>
      <c r="G34" s="35">
        <f t="shared" si="3"/>
        <v>0.8711111111111115</v>
      </c>
      <c r="H34" s="36">
        <f t="shared" si="4"/>
        <v>0.40111111111111108</v>
      </c>
      <c r="I34" s="123">
        <f t="shared" si="5"/>
        <v>-0.59111111111111125</v>
      </c>
      <c r="J34" s="124"/>
      <c r="L34" s="105">
        <v>7</v>
      </c>
      <c r="M34" s="106">
        <v>0</v>
      </c>
      <c r="N34" s="107">
        <f t="shared" si="8"/>
        <v>5.3666666666666671</v>
      </c>
      <c r="O34" s="107">
        <f t="shared" si="9"/>
        <v>28.801111111111116</v>
      </c>
      <c r="P34" s="108">
        <f t="shared" si="10"/>
        <v>0</v>
      </c>
    </row>
    <row r="35" spans="2:27" ht="16.5" thickBot="1">
      <c r="B35" s="30" t="s">
        <v>41</v>
      </c>
      <c r="C35" s="31">
        <v>8</v>
      </c>
      <c r="D35" s="32">
        <v>1</v>
      </c>
      <c r="E35" s="33">
        <f t="shared" si="0"/>
        <v>1.9333333333333336</v>
      </c>
      <c r="F35" s="34">
        <f t="shared" si="1"/>
        <v>-0.6333333333333333</v>
      </c>
      <c r="G35" s="35">
        <f t="shared" si="3"/>
        <v>3.7377777777777785</v>
      </c>
      <c r="H35" s="36">
        <f t="shared" si="4"/>
        <v>0.40111111111111108</v>
      </c>
      <c r="I35" s="123">
        <f t="shared" si="5"/>
        <v>-1.2244444444444444</v>
      </c>
      <c r="J35" s="124"/>
      <c r="L35" s="109">
        <v>8</v>
      </c>
      <c r="M35" s="110">
        <v>1</v>
      </c>
      <c r="N35" s="111">
        <f t="shared" si="8"/>
        <v>6.3666666666666671</v>
      </c>
      <c r="O35" s="111">
        <f t="shared" si="9"/>
        <v>40.534444444444453</v>
      </c>
      <c r="P35" s="112">
        <f t="shared" si="10"/>
        <v>40.534444444444453</v>
      </c>
    </row>
    <row r="36" spans="2:27" ht="16.5" thickBot="1">
      <c r="B36" s="30" t="s">
        <v>42</v>
      </c>
      <c r="C36" s="31">
        <v>6</v>
      </c>
      <c r="D36" s="32">
        <v>1</v>
      </c>
      <c r="E36" s="33">
        <f t="shared" si="0"/>
        <v>-6.666666666666643E-2</v>
      </c>
      <c r="F36" s="34">
        <f t="shared" si="1"/>
        <v>-0.6333333333333333</v>
      </c>
      <c r="G36" s="35">
        <f t="shared" si="3"/>
        <v>4.4444444444444132E-3</v>
      </c>
      <c r="H36" s="36">
        <f t="shared" si="4"/>
        <v>0.40111111111111108</v>
      </c>
      <c r="I36" s="123">
        <f t="shared" si="5"/>
        <v>4.2222222222222071E-2</v>
      </c>
      <c r="J36" s="124"/>
      <c r="R36" s="19"/>
      <c r="S36" s="65" t="s">
        <v>60</v>
      </c>
      <c r="T36" s="66" t="s">
        <v>61</v>
      </c>
    </row>
    <row r="37" spans="2:27">
      <c r="B37" s="30" t="s">
        <v>43</v>
      </c>
      <c r="C37" s="31">
        <v>5</v>
      </c>
      <c r="D37" s="32">
        <v>0</v>
      </c>
      <c r="E37" s="33">
        <f t="shared" si="0"/>
        <v>-1.0666666666666664</v>
      </c>
      <c r="F37" s="34">
        <f t="shared" si="1"/>
        <v>-1.6333333333333333</v>
      </c>
      <c r="G37" s="35">
        <f t="shared" si="3"/>
        <v>1.1377777777777773</v>
      </c>
      <c r="H37" s="36">
        <f t="shared" si="4"/>
        <v>2.6677777777777778</v>
      </c>
      <c r="I37" s="123">
        <f t="shared" si="5"/>
        <v>1.7422222222222219</v>
      </c>
      <c r="J37" s="124"/>
      <c r="R37" s="67" t="s">
        <v>62</v>
      </c>
      <c r="S37" s="45">
        <f>SUM(I17:J46)/L10</f>
        <v>0.52444444444444438</v>
      </c>
      <c r="T37" s="27">
        <f>COVAR(C17:C46,D17:D46)</f>
        <v>0.52444444444444438</v>
      </c>
    </row>
    <row r="38" spans="2:27" ht="16.5" thickBot="1">
      <c r="B38" s="30" t="s">
        <v>44</v>
      </c>
      <c r="C38" s="31">
        <v>3</v>
      </c>
      <c r="D38" s="32">
        <v>0</v>
      </c>
      <c r="E38" s="33">
        <f t="shared" si="0"/>
        <v>-3.0666666666666664</v>
      </c>
      <c r="F38" s="34">
        <f t="shared" si="1"/>
        <v>-1.6333333333333333</v>
      </c>
      <c r="G38" s="35">
        <f t="shared" si="3"/>
        <v>9.4044444444444437</v>
      </c>
      <c r="H38" s="36">
        <f t="shared" si="4"/>
        <v>2.6677777777777778</v>
      </c>
      <c r="I38" s="123">
        <f t="shared" si="5"/>
        <v>5.0088888888888885</v>
      </c>
      <c r="J38" s="124"/>
      <c r="R38" s="68" t="s">
        <v>63</v>
      </c>
      <c r="S38" s="43">
        <f>S37/(S29*S19)^0.5</f>
        <v>0.21206975067822406</v>
      </c>
      <c r="T38" s="44">
        <f>CORREL(C17:C46,D17:D46)</f>
        <v>0.21206975067822412</v>
      </c>
    </row>
    <row r="39" spans="2:27" ht="16.5" thickBot="1">
      <c r="B39" s="30" t="s">
        <v>45</v>
      </c>
      <c r="C39" s="31">
        <v>5</v>
      </c>
      <c r="D39" s="32">
        <v>1</v>
      </c>
      <c r="E39" s="33">
        <f t="shared" si="0"/>
        <v>-1.0666666666666664</v>
      </c>
      <c r="F39" s="34">
        <f t="shared" si="1"/>
        <v>-0.6333333333333333</v>
      </c>
      <c r="G39" s="35">
        <f t="shared" si="3"/>
        <v>1.1377777777777773</v>
      </c>
      <c r="H39" s="36">
        <f t="shared" si="4"/>
        <v>0.40111111111111108</v>
      </c>
      <c r="I39" s="123">
        <f t="shared" si="5"/>
        <v>0.67555555555555535</v>
      </c>
      <c r="J39" s="124"/>
    </row>
    <row r="40" spans="2:27" ht="16.5" thickBot="1">
      <c r="B40" s="30" t="s">
        <v>46</v>
      </c>
      <c r="C40" s="31">
        <v>8</v>
      </c>
      <c r="D40" s="32">
        <v>0</v>
      </c>
      <c r="E40" s="33">
        <f t="shared" si="0"/>
        <v>1.9333333333333336</v>
      </c>
      <c r="F40" s="34">
        <f t="shared" si="1"/>
        <v>-1.6333333333333333</v>
      </c>
      <c r="G40" s="35">
        <f t="shared" si="3"/>
        <v>3.7377777777777785</v>
      </c>
      <c r="H40" s="36">
        <f t="shared" si="4"/>
        <v>2.6677777777777778</v>
      </c>
      <c r="I40" s="123">
        <f t="shared" si="5"/>
        <v>-3.157777777777778</v>
      </c>
      <c r="J40" s="124"/>
      <c r="R40" s="69" t="s">
        <v>72</v>
      </c>
      <c r="S40" s="135" t="s">
        <v>73</v>
      </c>
      <c r="T40" s="136"/>
      <c r="U40" s="136"/>
      <c r="V40" s="137"/>
    </row>
    <row r="41" spans="2:27" ht="16.5" thickBot="1">
      <c r="B41" s="30" t="s">
        <v>47</v>
      </c>
      <c r="C41" s="31">
        <v>7</v>
      </c>
      <c r="D41" s="32">
        <v>4</v>
      </c>
      <c r="E41" s="33">
        <f t="shared" si="0"/>
        <v>0.93333333333333357</v>
      </c>
      <c r="F41" s="34">
        <f t="shared" si="1"/>
        <v>2.3666666666666667</v>
      </c>
      <c r="G41" s="35">
        <f t="shared" si="3"/>
        <v>0.8711111111111115</v>
      </c>
      <c r="H41" s="36">
        <f t="shared" si="4"/>
        <v>5.6011111111111109</v>
      </c>
      <c r="I41" s="123">
        <f t="shared" si="5"/>
        <v>2.2088888888888896</v>
      </c>
      <c r="J41" s="124"/>
      <c r="N41" s="18"/>
    </row>
    <row r="42" spans="2:27" ht="16.5" thickBot="1">
      <c r="B42" s="30" t="s">
        <v>48</v>
      </c>
      <c r="C42" s="31">
        <v>7</v>
      </c>
      <c r="D42" s="32">
        <v>3</v>
      </c>
      <c r="E42" s="33">
        <f t="shared" si="0"/>
        <v>0.93333333333333357</v>
      </c>
      <c r="F42" s="34">
        <f t="shared" si="1"/>
        <v>1.3666666666666667</v>
      </c>
      <c r="G42" s="35">
        <f t="shared" si="3"/>
        <v>0.8711111111111115</v>
      </c>
      <c r="H42" s="36">
        <f t="shared" si="4"/>
        <v>1.8677777777777778</v>
      </c>
      <c r="I42" s="123">
        <f t="shared" si="5"/>
        <v>1.275555555555556</v>
      </c>
      <c r="J42" s="124"/>
      <c r="R42" s="69" t="s">
        <v>74</v>
      </c>
      <c r="S42" s="135" t="s">
        <v>75</v>
      </c>
      <c r="T42" s="136"/>
      <c r="U42" s="136"/>
      <c r="V42" s="136"/>
      <c r="W42" s="136"/>
      <c r="X42" s="136"/>
      <c r="Y42" s="136"/>
      <c r="Z42" s="136"/>
      <c r="AA42" s="137"/>
    </row>
    <row r="43" spans="2:27">
      <c r="B43" s="30" t="s">
        <v>49</v>
      </c>
      <c r="C43" s="31">
        <v>4</v>
      </c>
      <c r="D43" s="32">
        <v>3</v>
      </c>
      <c r="E43" s="33">
        <f t="shared" si="0"/>
        <v>-2.0666666666666664</v>
      </c>
      <c r="F43" s="34">
        <f t="shared" si="1"/>
        <v>1.3666666666666667</v>
      </c>
      <c r="G43" s="35">
        <f t="shared" si="3"/>
        <v>4.27111111111111</v>
      </c>
      <c r="H43" s="36">
        <f t="shared" si="4"/>
        <v>1.8677777777777778</v>
      </c>
      <c r="I43" s="123">
        <f t="shared" si="5"/>
        <v>-2.8244444444444441</v>
      </c>
      <c r="J43" s="124"/>
    </row>
    <row r="44" spans="2:27">
      <c r="B44" s="30" t="s">
        <v>50</v>
      </c>
      <c r="C44" s="31">
        <v>6</v>
      </c>
      <c r="D44" s="32">
        <v>2</v>
      </c>
      <c r="E44" s="33">
        <f t="shared" si="0"/>
        <v>-6.666666666666643E-2</v>
      </c>
      <c r="F44" s="34">
        <f t="shared" si="1"/>
        <v>0.3666666666666667</v>
      </c>
      <c r="G44" s="35">
        <f t="shared" si="3"/>
        <v>4.4444444444444132E-3</v>
      </c>
      <c r="H44" s="36">
        <f t="shared" si="4"/>
        <v>0.13444444444444448</v>
      </c>
      <c r="I44" s="123">
        <f t="shared" si="5"/>
        <v>-2.4444444444444359E-2</v>
      </c>
      <c r="J44" s="124"/>
    </row>
    <row r="45" spans="2:27">
      <c r="B45" s="30" t="s">
        <v>51</v>
      </c>
      <c r="C45" s="31">
        <v>7</v>
      </c>
      <c r="D45" s="32">
        <v>1</v>
      </c>
      <c r="E45" s="33">
        <f t="shared" si="0"/>
        <v>0.93333333333333357</v>
      </c>
      <c r="F45" s="34">
        <f t="shared" si="1"/>
        <v>-0.6333333333333333</v>
      </c>
      <c r="G45" s="35">
        <f t="shared" si="3"/>
        <v>0.8711111111111115</v>
      </c>
      <c r="H45" s="36">
        <f t="shared" si="4"/>
        <v>0.40111111111111108</v>
      </c>
      <c r="I45" s="123">
        <f t="shared" si="5"/>
        <v>-0.59111111111111125</v>
      </c>
      <c r="J45" s="124"/>
    </row>
    <row r="46" spans="2:27" ht="16.5" thickBot="1">
      <c r="B46" s="42" t="s">
        <v>52</v>
      </c>
      <c r="C46" s="46">
        <v>6</v>
      </c>
      <c r="D46" s="47">
        <v>1</v>
      </c>
      <c r="E46" s="48">
        <f t="shared" si="0"/>
        <v>-6.666666666666643E-2</v>
      </c>
      <c r="F46" s="49">
        <f t="shared" si="1"/>
        <v>-0.6333333333333333</v>
      </c>
      <c r="G46" s="50">
        <f t="shared" si="3"/>
        <v>4.4444444444444132E-3</v>
      </c>
      <c r="H46" s="51">
        <f t="shared" si="4"/>
        <v>0.40111111111111108</v>
      </c>
      <c r="I46" s="133">
        <f t="shared" si="5"/>
        <v>4.2222222222222071E-2</v>
      </c>
      <c r="J46" s="134"/>
    </row>
    <row r="47" spans="2:27">
      <c r="I47" s="52"/>
      <c r="J47" s="52"/>
    </row>
  </sheetData>
  <mergeCells count="35">
    <mergeCell ref="B2:D2"/>
    <mergeCell ref="I46:J46"/>
    <mergeCell ref="S40:V40"/>
    <mergeCell ref="S42:AA42"/>
    <mergeCell ref="I19:J1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7:J37"/>
    <mergeCell ref="I18:J18"/>
    <mergeCell ref="I17:J17"/>
    <mergeCell ref="I25:J25"/>
    <mergeCell ref="B7:D7"/>
    <mergeCell ref="I16:J16"/>
    <mergeCell ref="I44:J44"/>
    <mergeCell ref="I45:J45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35:J35"/>
    <mergeCell ref="I36:J3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96A38DA666DD40A68EE27098D66E60" ma:contentTypeVersion="2" ma:contentTypeDescription="Umožňuje vytvoriť nový dokument." ma:contentTypeScope="" ma:versionID="fb1a169870a5ff954d767680ba5cfb03">
  <xsd:schema xmlns:xsd="http://www.w3.org/2001/XMLSchema" xmlns:xs="http://www.w3.org/2001/XMLSchema" xmlns:p="http://schemas.microsoft.com/office/2006/metadata/properties" xmlns:ns2="5b5e08d9-97c1-41ed-9fbe-52f8404fa6c6" targetNamespace="http://schemas.microsoft.com/office/2006/metadata/properties" ma:root="true" ma:fieldsID="9940a0931fa07b6eee316e83b7a94850" ns2:_="">
    <xsd:import namespace="5b5e08d9-97c1-41ed-9fbe-52f8404fa6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08d9-97c1-41ed-9fbe-52f8404fa6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FE56A0-3671-4B94-A41C-1A9E3E402D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79397-88F5-47D0-8DF4-3BCC7F45EAFE}">
  <ds:schemaRefs>
    <ds:schemaRef ds:uri="http://purl.org/dc/elements/1.1/"/>
    <ds:schemaRef ds:uri="http://schemas.microsoft.com/office/2006/metadata/properties"/>
    <ds:schemaRef ds:uri="71e6ff85-d67b-4849-b388-c359028f467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640187-D05E-4022-A6AB-B5F76B267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e08d9-97c1-41ed-9fbe-52f8404fa6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1.</vt:lpstr>
      <vt:lpstr>vypracovanie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Juliána Anderková</dc:creator>
  <cp:keywords/>
  <dc:description/>
  <cp:lastModifiedBy>hp</cp:lastModifiedBy>
  <cp:revision/>
  <cp:lastPrinted>2022-11-29T12:53:42Z</cp:lastPrinted>
  <dcterms:created xsi:type="dcterms:W3CDTF">2015-06-05T18:19:34Z</dcterms:created>
  <dcterms:modified xsi:type="dcterms:W3CDTF">2022-11-29T12:54:47Z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0x0101000A96A38DA666DD40A68EE27098D66E60</vt:lpwstr>
  </property>
</Properties>
</file>