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amky\Documents\Maroš\"/>
    </mc:Choice>
  </mc:AlternateContent>
  <xr:revisionPtr revIDLastSave="0" documentId="8_{C9AA600A-4857-4D1F-A8F9-90B5575FD3B7}" xr6:coauthVersionLast="47" xr6:coauthVersionMax="47" xr10:uidLastSave="{00000000-0000-0000-0000-000000000000}"/>
  <bookViews>
    <workbookView xWindow="-108" yWindow="-108" windowWidth="23256" windowHeight="12456" firstSheet="3" activeTab="6" xr2:uid="{493A6C4D-2A40-48E5-96D6-3C4DB29AB03A}"/>
  </bookViews>
  <sheets>
    <sheet name="úvod" sheetId="1" r:id="rId1"/>
    <sheet name="info o sebe" sheetId="2" r:id="rId2"/>
    <sheet name="údaje" sheetId="3" r:id="rId3"/>
    <sheet name="ŠTATISTICKY SPRACOVANÝ 1. súbor" sheetId="5" r:id="rId4"/>
    <sheet name="ŠTATISTICKY SPRACOVANÝ 2. súbor" sheetId="6" r:id="rId5"/>
    <sheet name="graf kolerácie" sheetId="7" r:id="rId6"/>
    <sheet name="záver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7" l="1"/>
  <c r="L12" i="5"/>
  <c r="N12" i="6"/>
  <c r="N11" i="6"/>
  <c r="N10" i="6"/>
  <c r="N9" i="6"/>
  <c r="L11" i="5"/>
  <c r="L10" i="5"/>
  <c r="L9" i="5"/>
  <c r="G14" i="5"/>
  <c r="G13" i="5"/>
  <c r="G12" i="5"/>
  <c r="G11" i="5"/>
  <c r="G10" i="5"/>
  <c r="G9" i="5"/>
  <c r="G8" i="5"/>
  <c r="I13" i="6"/>
  <c r="I14" i="6"/>
  <c r="I9" i="6"/>
  <c r="I10" i="6"/>
  <c r="I11" i="6"/>
  <c r="I12" i="6"/>
  <c r="I8" i="6"/>
</calcChain>
</file>

<file path=xl/sharedStrings.xml><?xml version="1.0" encoding="utf-8"?>
<sst xmlns="http://schemas.openxmlformats.org/spreadsheetml/2006/main" count="83" uniqueCount="51">
  <si>
    <t>ŠTATISTIKA - KOMPLEXNÁ ÚLOHA</t>
  </si>
  <si>
    <t>Téma:</t>
  </si>
  <si>
    <t>Skúmanie závislosti medzi počtom zápasov futbalistov a strelených gólov.</t>
  </si>
  <si>
    <t>Hypotéza:</t>
  </si>
  <si>
    <r>
      <t xml:space="preserve">Meno a priezvisko: </t>
    </r>
    <r>
      <rPr>
        <u/>
        <sz val="11"/>
        <color theme="1"/>
        <rFont val="Aptos Narrow"/>
        <family val="2"/>
        <scheme val="minor"/>
      </rPr>
      <t>Maroš Slaminka</t>
    </r>
  </si>
  <si>
    <r>
      <t xml:space="preserve">Školský rok: </t>
    </r>
    <r>
      <rPr>
        <u/>
        <sz val="11"/>
        <color theme="1"/>
        <rFont val="Aptos Narrow"/>
        <family val="2"/>
        <scheme val="minor"/>
      </rPr>
      <t>2024/2025</t>
    </r>
  </si>
  <si>
    <r>
      <t xml:space="preserve">Trieda: </t>
    </r>
    <r>
      <rPr>
        <u/>
        <sz val="11"/>
        <color theme="1"/>
        <rFont val="Aptos Narrow"/>
        <family val="2"/>
        <scheme val="minor"/>
      </rPr>
      <t>4.B</t>
    </r>
  </si>
  <si>
    <t>počet odohraných zápasov</t>
  </si>
  <si>
    <t>počet gólov</t>
  </si>
  <si>
    <t>POPIS:</t>
  </si>
  <si>
    <t xml:space="preserve">Danú závislosť som sa rozhodol skúmať lebo rád sledujem futbal a baví ma sledovať štatistiky futbalistov. Hodnoty ktoré som vypísal sú štatistiky hráčov anglickej ligy z minulej sezóny. </t>
  </si>
  <si>
    <t xml:space="preserve">Jednotlivé údaje som získal zo stránky https://www.transfermarkt.com/. </t>
  </si>
  <si>
    <t>TABUĽKY POČETNOSTI:</t>
  </si>
  <si>
    <t>Predpokladám,že medzi počtom zápasov futbalistov a strelených gólov môže byť pomerne silná závislosť keďže čím má viac futbalista odohraných zápasov, tým by mal mať aj väčšiu šancu streliť viac gólov.</t>
  </si>
  <si>
    <t xml:space="preserve">p. č. </t>
  </si>
  <si>
    <t>počet zápasov</t>
  </si>
  <si>
    <t>Počet zápasov</t>
  </si>
  <si>
    <t>CHARAKTERISTIKY POLOHY:</t>
  </si>
  <si>
    <t>Aritmetický priemer</t>
  </si>
  <si>
    <t xml:space="preserve">Modus </t>
  </si>
  <si>
    <t>Median</t>
  </si>
  <si>
    <t>Geometrický priemer</t>
  </si>
  <si>
    <t>Harmonický priemer</t>
  </si>
  <si>
    <t>Minimálna hodnota</t>
  </si>
  <si>
    <t>Maximálna hodnota</t>
  </si>
  <si>
    <t>Počet gólov</t>
  </si>
  <si>
    <t>CHARAKTERISTIKY ROZPTÝLENIA:</t>
  </si>
  <si>
    <t xml:space="preserve">Variačné rozpätie </t>
  </si>
  <si>
    <t>Priemerná absolútna odchýlka</t>
  </si>
  <si>
    <t>Rozptyl</t>
  </si>
  <si>
    <t>Smerodajná odchýlka</t>
  </si>
  <si>
    <t>Variačný koeficient</t>
  </si>
  <si>
    <t>(vyjadrený v percentách)</t>
  </si>
  <si>
    <t>početnosť</t>
  </si>
  <si>
    <t>INFO O MNE</t>
  </si>
  <si>
    <t>Volám sa Maroš. Baví ma šport, konkrétne futbal, florbal ale rád si aj zalyžujem. Rád vybehnem do prírody ako môžete vidieť aj na obrázku.</t>
  </si>
  <si>
    <t>Rád trávim voľný čas s mojimi kamošmi z triedy a aj s frajerkou Lenkou. Dôkazom toho je náš naplanovaný výlet na Maltu kde pôjdeme v máji. Veľmi sa na to teším.</t>
  </si>
  <si>
    <t xml:space="preserve">Koeficient korelácie: </t>
  </si>
  <si>
    <t>Vyhodnotenie: slabá závislosť (nezávislosť)</t>
  </si>
  <si>
    <t>Záver:</t>
  </si>
  <si>
    <t>Výsledok mojej práce je že medzi tým koľko zápasov futbalista odohrá a koľko dá gólov nie je silná závislosť.</t>
  </si>
  <si>
    <t>Ale neskôr mi došlo že gólovú štatistiku hráča ovyplyvňuje viacero faktorov. Medzi nich môže patriť aj napríklad to ako sa ráno hráč zobudí alebo či sa dobre najedol.</t>
  </si>
  <si>
    <t>Ovplyvniť to môžu aj spoluhráči, ktorý na tom majú tiež určite veľký podiel. Najlepší útočníci potrebujú kvalitných hráčov okolo seba, aby im mal kto na ten gól prihrať.</t>
  </si>
  <si>
    <t>Dokonca podľa štatistík je až veľmi malá. Nečakal som že môj výskum bude mať taký výsledok. Predpovedal som, že by malo platiť: viac zápasov=viac gólov.</t>
  </si>
  <si>
    <t>Predsa len futbal je tímový šport. Som presvedčený že tí najlepší to dobre vedia.</t>
  </si>
  <si>
    <t xml:space="preserve">Jednotlivé údaje som zisťoval zo stránky transfermarkt. Prekvapilo ma ako tam majú historické údaje ešte aj zo 70-tych rokov. Táto stránka je veľmi priehľadná a dobre sa mi s ňou pracovalo. </t>
  </si>
  <si>
    <t>Určite ju použijem keď budem hľadať nejaké aktuálne údaje či výsledky zápasov.</t>
  </si>
  <si>
    <t>Čo mi však robilo problém bolo pracovanie na exceli. Spočiatku som sa tešil, lebo som si myslel že si budem veľa pamätať z informatiky. Ale ja som niektoré veci pozabúdal. Tým pádom som sa musel učiť niektoré veci nanovo.</t>
  </si>
  <si>
    <t>Aspoň som si oprášil pamäť a najbližšie mi to pôjde lepšie. Beriem to pozitívne.</t>
  </si>
  <si>
    <t>Túto prácu som si celkom užil. Dobré bolo to, že sme si mohli vybrať vlastnú tému. Vybral som si to, čo ma baví a aj preto sa mi to robilo jednoduhšie.</t>
  </si>
  <si>
    <t>Na druhej strane ma bavilo keď počítač vypočítal za mňa priemery,mediany...To je asi hlavná výhoda excelu. Určite aj grafy ktoré excel "vypľuje" behom sekundy.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</si>
</sst>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odohraných zápasov </a:t>
            </a:r>
          </a:p>
        </c:rich>
      </c:tx>
      <c:layout>
        <c:manualLayout>
          <c:xMode val="edge"/>
          <c:yMode val="edge"/>
          <c:x val="0.2676248906386701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pieChart>
        <c:varyColors val="1"/>
        <c:ser>
          <c:idx val="3"/>
          <c:order val="3"/>
          <c:tx>
            <c:strRef>
              <c:f>'ŠTATISTICKY SPRACOVANÝ 1. súbor'!$U$4:$U$6</c:f>
              <c:strCache>
                <c:ptCount val="3"/>
                <c:pt idx="0">
                  <c:v>počet odohraných zápasov</c:v>
                </c:pt>
                <c:pt idx="2">
                  <c:v>početnosť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'ŠTATISTICKY SPRACOVANÝ 1. súbor'!$R$7:$T$20</c:f>
              <c:strCache>
                <c:ptCount val="14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28</c:v>
                </c:pt>
                <c:pt idx="10">
                  <c:v>27</c:v>
                </c:pt>
                <c:pt idx="11">
                  <c:v>19</c:v>
                </c:pt>
                <c:pt idx="12">
                  <c:v>21</c:v>
                </c:pt>
                <c:pt idx="13">
                  <c:v>25</c:v>
                </c:pt>
              </c:strCache>
            </c:strRef>
          </c:cat>
          <c:val>
            <c:numRef>
              <c:f>'ŠTATISTICKY SPRACOVANÝ 1. súbor'!$U$7:$U$20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59-4B7D-B932-72D626EC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1. súbor'!$R$4:$R$6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1. súbor'!$R$7:$R$20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359-4B7D-B932-72D626EC282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súbor'!$S$4:$S$6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súbor'!$S$7:$S$20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359-4B7D-B932-72D626EC282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1. súbor'!$T$7:$T$20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359-4B7D-B932-72D626EC282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odohraných zápasov </a:t>
            </a:r>
          </a:p>
        </c:rich>
      </c:tx>
      <c:layout>
        <c:manualLayout>
          <c:xMode val="edge"/>
          <c:yMode val="edge"/>
          <c:x val="0.2676248906386701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4358705161854772E-2"/>
          <c:y val="0.14393518518518519"/>
          <c:w val="0.91564129483814527"/>
          <c:h val="0.615354695246427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'ŠTATISTICKY SPRACOVANÝ 1. súbor'!$U$4:$U$6</c:f>
              <c:strCache>
                <c:ptCount val="3"/>
                <c:pt idx="0">
                  <c:v>počet odohraných zápasov</c:v>
                </c:pt>
                <c:pt idx="2">
                  <c:v>početnosť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8-479F-AEB1-06FC7311BE4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8-479F-AEB1-06FC7311BE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8-479F-AEB1-06FC7311BE4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98-479F-AEB1-06FC7311BE4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98-479F-AEB1-06FC7311BE4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998-479F-AEB1-06FC7311BE4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998-479F-AEB1-06FC7311BE4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998-479F-AEB1-06FC7311BE4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998-479F-AEB1-06FC7311BE4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998-479F-AEB1-06FC7311BE4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998-479F-AEB1-06FC7311BE4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998-479F-AEB1-06FC7311BE4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998-479F-AEB1-06FC7311BE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998-479F-AEB1-06FC7311BE4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'ŠTATISTICKY SPRACOVANÝ 1. súbor'!$R$7:$T$20</c:f>
              <c:strCache>
                <c:ptCount val="14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28</c:v>
                </c:pt>
                <c:pt idx="10">
                  <c:v>27</c:v>
                </c:pt>
                <c:pt idx="11">
                  <c:v>19</c:v>
                </c:pt>
                <c:pt idx="12">
                  <c:v>21</c:v>
                </c:pt>
                <c:pt idx="13">
                  <c:v>25</c:v>
                </c:pt>
              </c:strCache>
            </c:strRef>
          </c:cat>
          <c:val>
            <c:numRef>
              <c:f>'ŠTATISTICKY SPRACOVANÝ 1. súbor'!$U$7:$U$20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998-479F-AEB1-06FC7311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9540512"/>
        <c:axId val="769540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1. súbor'!$R$4:$R$6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E-4998-479F-AEB1-06FC7311BE42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4998-479F-AEB1-06FC7311BE42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4998-479F-AEB1-06FC7311BE4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4-4998-479F-AEB1-06FC7311BE42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4998-479F-AEB1-06FC7311BE42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8-4998-479F-AEB1-06FC7311BE42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4998-479F-AEB1-06FC7311BE42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4998-479F-AEB1-06FC7311BE42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4998-479F-AEB1-06FC7311BE4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4998-479F-AEB1-06FC7311BE42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4998-479F-AEB1-06FC7311BE42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4998-479F-AEB1-06FC7311BE42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6-4998-479F-AEB1-06FC7311BE42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8-4998-479F-AEB1-06FC7311BE42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1. súbor'!$R$7:$R$20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9-4998-479F-AEB1-06FC7311BE4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súbor'!$S$4:$S$6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B-4998-479F-AEB1-06FC7311BE42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D-4998-479F-AEB1-06FC7311BE42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F-4998-479F-AEB1-06FC7311BE4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1-4998-479F-AEB1-06FC7311BE42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3-4998-479F-AEB1-06FC7311BE42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5-4998-479F-AEB1-06FC7311BE42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7-4998-479F-AEB1-06FC7311BE42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9-4998-479F-AEB1-06FC7311BE42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B-4998-479F-AEB1-06FC7311BE4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D-4998-479F-AEB1-06FC7311BE42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F-4998-479F-AEB1-06FC7311BE42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1-4998-479F-AEB1-06FC7311BE42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3-4998-479F-AEB1-06FC7311BE42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4998-479F-AEB1-06FC7311BE42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súbor'!$S$7:$S$20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56-4998-479F-AEB1-06FC7311BE4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8-4998-479F-AEB1-06FC7311BE42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A-4998-479F-AEB1-06FC7311BE42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C-4998-479F-AEB1-06FC7311BE4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E-4998-479F-AEB1-06FC7311BE42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0-4998-479F-AEB1-06FC7311BE42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2-4998-479F-AEB1-06FC7311BE42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4-4998-479F-AEB1-06FC7311BE42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6-4998-479F-AEB1-06FC7311BE42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8-4998-479F-AEB1-06FC7311BE4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A-4998-479F-AEB1-06FC7311BE42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C-4998-479F-AEB1-06FC7311BE42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E-4998-479F-AEB1-06FC7311BE42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0-4998-479F-AEB1-06FC7311BE42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2-4998-479F-AEB1-06FC7311BE42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súbor'!$T$7:$T$20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73-4998-479F-AEB1-06FC7311BE42}"/>
                  </c:ext>
                </c:extLst>
              </c15:ser>
            </c15:filteredBarSeries>
          </c:ext>
        </c:extLst>
      </c:barChart>
      <c:catAx>
        <c:axId val="7695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872"/>
        <c:auto val="1"/>
        <c:lblAlgn val="ctr"/>
        <c:lblOffset val="100"/>
        <c:noMultiLvlLbl val="0"/>
      </c:catAx>
      <c:valAx>
        <c:axId val="76954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51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odohraných zápasov </a:t>
            </a:r>
          </a:p>
        </c:rich>
      </c:tx>
      <c:layout>
        <c:manualLayout>
          <c:xMode val="edge"/>
          <c:yMode val="edge"/>
          <c:x val="0.2676248906386701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4358705161854772E-2"/>
          <c:y val="0.14393518518518519"/>
          <c:w val="0.91564129483814527"/>
          <c:h val="0.6153546952464275"/>
        </c:manualLayout>
      </c:layout>
      <c:lineChart>
        <c:grouping val="stacked"/>
        <c:varyColors val="0"/>
        <c:ser>
          <c:idx val="3"/>
          <c:order val="3"/>
          <c:tx>
            <c:strRef>
              <c:f>'ŠTATISTICKY SPRACOVANÝ 1. súbor'!$U$4:$U$6</c:f>
              <c:strCache>
                <c:ptCount val="3"/>
                <c:pt idx="0">
                  <c:v>počet odohraných zápasov</c:v>
                </c:pt>
                <c:pt idx="2">
                  <c:v>početnosť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7AC-4D3A-9DFC-55BE4FBB6DB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7AC-4D3A-9DFC-55BE4FBB6DB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17AC-4D3A-9DFC-55BE4FBB6DB2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17AC-4D3A-9DFC-55BE4FBB6DB2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17AC-4D3A-9DFC-55BE4FBB6DB2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17AC-4D3A-9DFC-55BE4FBB6DB2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17AC-4D3A-9DFC-55BE4FBB6DB2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17AC-4D3A-9DFC-55BE4FBB6DB2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17AC-4D3A-9DFC-55BE4FBB6DB2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17AC-4D3A-9DFC-55BE4FBB6DB2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17AC-4D3A-9DFC-55BE4FBB6DB2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17AC-4D3A-9DFC-55BE4FBB6DB2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17AC-4D3A-9DFC-55BE4FBB6DB2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17AC-4D3A-9DFC-55BE4FBB6DB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'ŠTATISTICKY SPRACOVANÝ 1. súbor'!$R$7:$T$20</c:f>
              <c:strCache>
                <c:ptCount val="14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28</c:v>
                </c:pt>
                <c:pt idx="10">
                  <c:v>27</c:v>
                </c:pt>
                <c:pt idx="11">
                  <c:v>19</c:v>
                </c:pt>
                <c:pt idx="12">
                  <c:v>21</c:v>
                </c:pt>
                <c:pt idx="13">
                  <c:v>25</c:v>
                </c:pt>
              </c:strCache>
            </c:strRef>
          </c:cat>
          <c:val>
            <c:numRef>
              <c:f>'ŠTATISTICKY SPRACOVANÝ 1. súbor'!$U$7:$U$20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7AC-4D3A-9DFC-55BE4FBB6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540512"/>
        <c:axId val="769540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1. súbor'!$R$4:$R$6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E-17AC-4D3A-9DFC-55BE4FBB6DB2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0-17AC-4D3A-9DFC-55BE4FBB6DB2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2-17AC-4D3A-9DFC-55BE4FBB6DB2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4-17AC-4D3A-9DFC-55BE4FBB6DB2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6-17AC-4D3A-9DFC-55BE4FBB6DB2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8-17AC-4D3A-9DFC-55BE4FBB6DB2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A-17AC-4D3A-9DFC-55BE4FBB6DB2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C-17AC-4D3A-9DFC-55BE4FBB6DB2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E-17AC-4D3A-9DFC-55BE4FBB6DB2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0-17AC-4D3A-9DFC-55BE4FBB6DB2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2-17AC-4D3A-9DFC-55BE4FBB6DB2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4-17AC-4D3A-9DFC-55BE4FBB6DB2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6-17AC-4D3A-9DFC-55BE4FBB6DB2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8-17AC-4D3A-9DFC-55BE4FBB6DB2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1. súbor'!$R$7:$R$20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9-17AC-4D3A-9DFC-55BE4FBB6DB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súbor'!$S$4:$S$6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B-17AC-4D3A-9DFC-55BE4FBB6DB2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D-17AC-4D3A-9DFC-55BE4FBB6DB2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F-17AC-4D3A-9DFC-55BE4FBB6DB2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1-17AC-4D3A-9DFC-55BE4FBB6DB2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3-17AC-4D3A-9DFC-55BE4FBB6DB2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5-17AC-4D3A-9DFC-55BE4FBB6DB2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7-17AC-4D3A-9DFC-55BE4FBB6DB2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9-17AC-4D3A-9DFC-55BE4FBB6DB2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B-17AC-4D3A-9DFC-55BE4FBB6DB2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D-17AC-4D3A-9DFC-55BE4FBB6DB2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4F-17AC-4D3A-9DFC-55BE4FBB6DB2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1-17AC-4D3A-9DFC-55BE4FBB6DB2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3-17AC-4D3A-9DFC-55BE4FBB6DB2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5-17AC-4D3A-9DFC-55BE4FBB6DB2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súbor'!$S$7:$S$20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56-17AC-4D3A-9DFC-55BE4FBB6DB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8-17AC-4D3A-9DFC-55BE4FBB6DB2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A-17AC-4D3A-9DFC-55BE4FBB6DB2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C-17AC-4D3A-9DFC-55BE4FBB6DB2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E-17AC-4D3A-9DFC-55BE4FBB6DB2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0-17AC-4D3A-9DFC-55BE4FBB6DB2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2-17AC-4D3A-9DFC-55BE4FBB6DB2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4-17AC-4D3A-9DFC-55BE4FBB6DB2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6-17AC-4D3A-9DFC-55BE4FBB6DB2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8-17AC-4D3A-9DFC-55BE4FBB6DB2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A-17AC-4D3A-9DFC-55BE4FBB6DB2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C-17AC-4D3A-9DFC-55BE4FBB6DB2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6E-17AC-4D3A-9DFC-55BE4FBB6DB2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70-17AC-4D3A-9DFC-55BE4FBB6DB2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72-17AC-4D3A-9DFC-55BE4FBB6DB2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súbor'!$T$7:$T$20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73-17AC-4D3A-9DFC-55BE4FBB6DB2}"/>
                  </c:ext>
                </c:extLst>
              </c15:ser>
            </c15:filteredLineSeries>
          </c:ext>
        </c:extLst>
      </c:lineChart>
      <c:catAx>
        <c:axId val="7695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872"/>
        <c:crosses val="autoZero"/>
        <c:auto val="1"/>
        <c:lblAlgn val="ctr"/>
        <c:lblOffset val="100"/>
        <c:noMultiLvlLbl val="0"/>
      </c:catAx>
      <c:valAx>
        <c:axId val="76954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odohraných zápasov </a:t>
            </a:r>
          </a:p>
        </c:rich>
      </c:tx>
      <c:layout>
        <c:manualLayout>
          <c:xMode val="edge"/>
          <c:yMode val="edge"/>
          <c:x val="0.2676248906386701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4358705161854772E-2"/>
          <c:y val="0.14393518518518519"/>
          <c:w val="0.91564129483814527"/>
          <c:h val="0.6153546952464275"/>
        </c:manualLayout>
      </c:layout>
      <c:lineChart>
        <c:grouping val="stacked"/>
        <c:varyColors val="0"/>
        <c:ser>
          <c:idx val="3"/>
          <c:order val="3"/>
          <c:tx>
            <c:strRef>
              <c:f>'ŠTATISTICKY SPRACOVANÝ 1. súbor'!$U$4:$U$6</c:f>
              <c:strCache>
                <c:ptCount val="3"/>
                <c:pt idx="0">
                  <c:v>počet odohraných zápasov</c:v>
                </c:pt>
                <c:pt idx="2">
                  <c:v>početnosť</c:v>
                </c:pt>
              </c:strCache>
            </c:strRef>
          </c:tx>
          <c:spPr>
            <a:ln w="22225" cap="rnd" cmpd="sng" algn="ctr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21D-4F8C-A2A3-26B0AD1A216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21D-4F8C-A2A3-26B0AD1A2168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21D-4F8C-A2A3-26B0AD1A2168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E21D-4F8C-A2A3-26B0AD1A2168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E21D-4F8C-A2A3-26B0AD1A2168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E21D-4F8C-A2A3-26B0AD1A2168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21D-4F8C-A2A3-26B0AD1A2168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E21D-4F8C-A2A3-26B0AD1A2168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E21D-4F8C-A2A3-26B0AD1A2168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E21D-4F8C-A2A3-26B0AD1A2168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E21D-4F8C-A2A3-26B0AD1A2168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E21D-4F8C-A2A3-26B0AD1A2168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E21D-4F8C-A2A3-26B0AD1A2168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E21D-4F8C-A2A3-26B0AD1A216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'ŠTATISTICKY SPRACOVANÝ 1. súbor'!$R$7:$T$20</c:f>
              <c:strCache>
                <c:ptCount val="14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28</c:v>
                </c:pt>
                <c:pt idx="10">
                  <c:v>27</c:v>
                </c:pt>
                <c:pt idx="11">
                  <c:v>19</c:v>
                </c:pt>
                <c:pt idx="12">
                  <c:v>21</c:v>
                </c:pt>
                <c:pt idx="13">
                  <c:v>25</c:v>
                </c:pt>
              </c:strCache>
            </c:strRef>
          </c:cat>
          <c:val>
            <c:numRef>
              <c:f>'ŠTATISTICKY SPRACOVANÝ 1. súbor'!$U$7:$U$20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21D-4F8C-A2A3-26B0AD1A2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769540512"/>
        <c:axId val="7695408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1. súbor'!$R$4:$R$6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F-E21D-4F8C-A2A3-26B0AD1A2168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0-E21D-4F8C-A2A3-26B0AD1A2168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1-E21D-4F8C-A2A3-26B0AD1A2168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2-E21D-4F8C-A2A3-26B0AD1A2168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3-E21D-4F8C-A2A3-26B0AD1A2168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4-E21D-4F8C-A2A3-26B0AD1A2168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5-E21D-4F8C-A2A3-26B0AD1A2168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6-E21D-4F8C-A2A3-26B0AD1A2168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7-E21D-4F8C-A2A3-26B0AD1A2168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8-E21D-4F8C-A2A3-26B0AD1A2168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9-E21D-4F8C-A2A3-26B0AD1A2168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A-E21D-4F8C-A2A3-26B0AD1A2168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B-E21D-4F8C-A2A3-26B0AD1A2168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C-E21D-4F8C-A2A3-26B0AD1A2168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1. súbor'!$R$7:$R$20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E21D-4F8C-A2A3-26B0AD1A216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súbor'!$S$4:$S$6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E-E21D-4F8C-A2A3-26B0AD1A2168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F-E21D-4F8C-A2A3-26B0AD1A2168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0-E21D-4F8C-A2A3-26B0AD1A2168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1-E21D-4F8C-A2A3-26B0AD1A2168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2-E21D-4F8C-A2A3-26B0AD1A2168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3-E21D-4F8C-A2A3-26B0AD1A2168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4-E21D-4F8C-A2A3-26B0AD1A2168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5-E21D-4F8C-A2A3-26B0AD1A2168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6-E21D-4F8C-A2A3-26B0AD1A2168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7-E21D-4F8C-A2A3-26B0AD1A2168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8-E21D-4F8C-A2A3-26B0AD1A2168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9-E21D-4F8C-A2A3-26B0AD1A2168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A-E21D-4F8C-A2A3-26B0AD1A2168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B-E21D-4F8C-A2A3-26B0AD1A2168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súbor'!$S$7:$S$20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C-E21D-4F8C-A2A3-26B0AD1A216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odohraných zápasov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D-E21D-4F8C-A2A3-26B0AD1A2168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E-E21D-4F8C-A2A3-26B0AD1A2168}"/>
                    </c:ext>
                  </c:extLst>
                </c:dPt>
                <c:dPt>
                  <c:idx val="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F-E21D-4F8C-A2A3-26B0AD1A2168}"/>
                    </c:ext>
                  </c:extLst>
                </c:dPt>
                <c:dPt>
                  <c:idx val="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0-E21D-4F8C-A2A3-26B0AD1A2168}"/>
                    </c:ext>
                  </c:extLst>
                </c:dPt>
                <c:dPt>
                  <c:idx val="4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1-E21D-4F8C-A2A3-26B0AD1A2168}"/>
                    </c:ext>
                  </c:extLst>
                </c:dPt>
                <c:dPt>
                  <c:idx val="5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2-E21D-4F8C-A2A3-26B0AD1A2168}"/>
                    </c:ext>
                  </c:extLst>
                </c:dPt>
                <c:dPt>
                  <c:idx val="6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3-E21D-4F8C-A2A3-26B0AD1A2168}"/>
                    </c:ext>
                  </c:extLst>
                </c:dPt>
                <c:dPt>
                  <c:idx val="7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4-E21D-4F8C-A2A3-26B0AD1A2168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5-E21D-4F8C-A2A3-26B0AD1A2168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6-E21D-4F8C-A2A3-26B0AD1A2168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7-E21D-4F8C-A2A3-26B0AD1A2168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8-E21D-4F8C-A2A3-26B0AD1A2168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9-E21D-4F8C-A2A3-26B0AD1A2168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3A-E21D-4F8C-A2A3-26B0AD1A2168}"/>
                    </c:ext>
                  </c:extLst>
                </c:dPt>
                <c:dLbls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súbor'!$R$7:$T$20</c15:sqref>
                        </c15:formulaRef>
                      </c:ext>
                    </c:extLst>
                    <c:strCache>
                      <c:ptCount val="14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30</c:v>
                      </c:pt>
                      <c:pt idx="3">
                        <c:v>37</c:v>
                      </c:pt>
                      <c:pt idx="4">
                        <c:v>35</c:v>
                      </c:pt>
                      <c:pt idx="5">
                        <c:v>38</c:v>
                      </c:pt>
                      <c:pt idx="6">
                        <c:v>32</c:v>
                      </c:pt>
                      <c:pt idx="7">
                        <c:v>29</c:v>
                      </c:pt>
                      <c:pt idx="8">
                        <c:v>36</c:v>
                      </c:pt>
                      <c:pt idx="9">
                        <c:v>28</c:v>
                      </c:pt>
                      <c:pt idx="10">
                        <c:v>27</c:v>
                      </c:pt>
                      <c:pt idx="11">
                        <c:v>19</c:v>
                      </c:pt>
                      <c:pt idx="12">
                        <c:v>21</c:v>
                      </c:pt>
                      <c:pt idx="13">
                        <c:v>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'ŠTATISTICKY SPRACOVANÝ 1. súbor'!$T$7:$T$20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B-E21D-4F8C-A2A3-26B0AD1A2168}"/>
                  </c:ext>
                </c:extLst>
              </c15:ser>
            </c15:filteredLineSeries>
          </c:ext>
        </c:extLst>
      </c:lineChart>
      <c:catAx>
        <c:axId val="7695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872"/>
        <c:crosses val="autoZero"/>
        <c:auto val="1"/>
        <c:lblAlgn val="ctr"/>
        <c:lblOffset val="100"/>
        <c:noMultiLvlLbl val="0"/>
      </c:catAx>
      <c:valAx>
        <c:axId val="769540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695405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gólov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pieChart>
        <c:varyColors val="1"/>
        <c:ser>
          <c:idx val="3"/>
          <c:order val="3"/>
          <c:tx>
            <c:strRef>
              <c:f>'ŠTATISTICKY SPRACOVANÝ 2. súbor'!$V$4:$V$6</c:f>
              <c:strCache>
                <c:ptCount val="3"/>
                <c:pt idx="0">
                  <c:v>počet gólov</c:v>
                </c:pt>
                <c:pt idx="2">
                  <c:v>početnosť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'ŠTATISTICKY SPRACOVANÝ 2. súbor'!$S$7:$U$18</c:f>
              <c:strCache>
                <c:ptCount val="12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</c:strCache>
            </c:strRef>
          </c:cat>
          <c:val>
            <c:numRef>
              <c:f>'ŠTATISTICKY SPRACOVANÝ 2. súbor'!$V$7:$V$18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B-4B90-91C5-A482D852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2. súbor'!$S$4:$S$6</c15:sqref>
                        </c15:formulaRef>
                      </c:ext>
                    </c:extLst>
                    <c:strCache>
                      <c:ptCount val="3"/>
                      <c:pt idx="0">
                        <c:v>počet gólov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'ŠTATISTICKY SPRACOVANÝ 2. súbor'!$S$7:$U$18</c15:sqref>
                        </c15:formulaRef>
                      </c:ext>
                    </c:extLst>
                    <c:strCach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2. súbor'!$S$7:$S$18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4CB-4B90-91C5-A482D8520B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gólov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súbor'!$S$7:$U$18</c15:sqref>
                        </c15:formulaRef>
                      </c:ext>
                    </c:extLst>
                    <c:strCach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súbor'!$T$7:$T$18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4CB-4B90-91C5-A482D8520B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súbor'!$U$4:$U$6</c15:sqref>
                        </c15:formulaRef>
                      </c:ext>
                    </c:extLst>
                    <c:strCache>
                      <c:ptCount val="3"/>
                      <c:pt idx="0">
                        <c:v>počet gólov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k-SK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súbor'!$S$7:$U$18</c15:sqref>
                        </c15:formulaRef>
                      </c:ext>
                    </c:extLst>
                    <c:strCach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súbor'!$U$7:$U$18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4CB-4B90-91C5-A482D8520B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počet gólov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'ŠTATISTICKY SPRACOVANÝ 2. súbor'!$V$4:$V$6</c:f>
              <c:strCache>
                <c:ptCount val="3"/>
                <c:pt idx="0">
                  <c:v>počet gólov</c:v>
                </c:pt>
                <c:pt idx="2">
                  <c:v>početnosť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'ŠTATISTICKY SPRACOVANÝ 2. súbor'!$S$7:$S$18</c:f>
              <c:numCache>
                <c:formatCode>General</c:formatCode>
                <c:ptCount val="12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</c:numCache>
            </c:numRef>
          </c:cat>
          <c:val>
            <c:numRef>
              <c:f>'ŠTATISTICKY SPRACOVANÝ 2. súbor'!$V$7:$V$18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E-4916-9405-1F036F9E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3321072"/>
        <c:axId val="68331711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'ŠTATISTICKY SPRACOVANÝ 2. súbor'!$T$4:$T$6</c15:sqref>
                        </c15:formulaRef>
                      </c:ext>
                    </c:extLst>
                    <c:strCache>
                      <c:ptCount val="3"/>
                      <c:pt idx="0">
                        <c:v>počet gólov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'ŠTATISTICKY SPRACOVANÝ 2. súbor'!$S$7:$S$18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'ŠTATISTICKY SPRACOVANÝ 2. súbor'!$T$7:$T$18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8E-4916-9405-1F036F9E8B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súbor'!$U$4:$U$6</c15:sqref>
                        </c15:formulaRef>
                      </c:ext>
                    </c:extLst>
                    <c:strCache>
                      <c:ptCount val="3"/>
                      <c:pt idx="0">
                        <c:v>počet gólov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súbor'!$S$7:$S$18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27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16</c:v>
                      </c:pt>
                      <c:pt idx="7">
                        <c:v>14</c:v>
                      </c:pt>
                      <c:pt idx="8">
                        <c:v>13</c:v>
                      </c:pt>
                      <c:pt idx="9">
                        <c:v>12</c:v>
                      </c:pt>
                      <c:pt idx="10">
                        <c:v>11</c:v>
                      </c:pt>
                      <c:pt idx="11">
                        <c:v>10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'ŠTATISTICKY SPRACOVANÝ 2. súbor'!$U$7:$U$18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8E-4916-9405-1F036F9E8B9F}"/>
                  </c:ext>
                </c:extLst>
              </c15:ser>
            </c15:filteredBarSeries>
          </c:ext>
        </c:extLst>
      </c:bar3DChart>
      <c:catAx>
        <c:axId val="683321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počet gólov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3317112"/>
        <c:crosses val="autoZero"/>
        <c:auto val="1"/>
        <c:lblAlgn val="ctr"/>
        <c:lblOffset val="100"/>
        <c:noMultiLvlLbl val="0"/>
      </c:catAx>
      <c:valAx>
        <c:axId val="68331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332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gólov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270603674540683"/>
          <c:y val="0.16708333333333336"/>
          <c:w val="0.85673840769903764"/>
          <c:h val="0.51718321668124823"/>
        </c:manualLayout>
      </c:layout>
      <c:lineChart>
        <c:grouping val="stacked"/>
        <c:varyColors val="0"/>
        <c:ser>
          <c:idx val="3"/>
          <c:order val="0"/>
          <c:tx>
            <c:strRef>
              <c:f>'ŠTATISTICKY SPRACOVANÝ 2. súbor'!$V$4:$V$6</c:f>
              <c:strCache>
                <c:ptCount val="3"/>
                <c:pt idx="0">
                  <c:v>počet gólov</c:v>
                </c:pt>
                <c:pt idx="2">
                  <c:v>početnosť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'ŠTATISTICKY SPRACOVANÝ 2. súbor'!$S$7:$U$18</c:f>
              <c:strCache>
                <c:ptCount val="12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</c:strCache>
            </c:strRef>
          </c:cat>
          <c:val>
            <c:numRef>
              <c:f>'ŠTATISTICKY SPRACOVANÝ 2. súbor'!$V$7:$V$18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44-4EB4-A137-027851F0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534792"/>
        <c:axId val="692534072"/>
      </c:lineChart>
      <c:catAx>
        <c:axId val="69253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počet gólov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92534072"/>
        <c:crosses val="autoZero"/>
        <c:auto val="1"/>
        <c:lblAlgn val="ctr"/>
        <c:lblOffset val="100"/>
        <c:noMultiLvlLbl val="0"/>
      </c:catAx>
      <c:valAx>
        <c:axId val="69253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9253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gólov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270603674540683"/>
          <c:y val="0.16708333333333336"/>
          <c:w val="0.85673840769903764"/>
          <c:h val="0.51718321668124823"/>
        </c:manualLayout>
      </c:layout>
      <c:lineChart>
        <c:grouping val="stacked"/>
        <c:varyColors val="0"/>
        <c:ser>
          <c:idx val="3"/>
          <c:order val="0"/>
          <c:tx>
            <c:strRef>
              <c:f>'ŠTATISTICKY SPRACOVANÝ 2. súbor'!$V$4:$V$6</c:f>
              <c:strCache>
                <c:ptCount val="3"/>
                <c:pt idx="0">
                  <c:v>počet gólov</c:v>
                </c:pt>
                <c:pt idx="2">
                  <c:v>početnosť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dist="25400" dir="2700000" algn="tl" rotWithShape="0">
                <a:schemeClr val="accent6">
                  <a:lumMod val="60000"/>
                </a:schemeClr>
              </a:outerShdw>
            </a:effectLst>
          </c:spPr>
          <c:marker>
            <c:symbol val="none"/>
          </c:marker>
          <c:cat>
            <c:strRef>
              <c:f>'ŠTATISTICKY SPRACOVANÝ 2. súbor'!$S$7:$U$18</c:f>
              <c:strCache>
                <c:ptCount val="12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</c:strCache>
            </c:strRef>
          </c:cat>
          <c:val>
            <c:numRef>
              <c:f>'ŠTATISTICKY SPRACOVANÝ 2. súbor'!$V$7:$V$18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5-4B7F-979D-647370C1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upDownBars>
          <c:gapWidth val="150"/>
          <c:upBars>
            <c:spPr>
              <a:solidFill>
                <a:schemeClr val="lt1">
                  <a:lumMod val="95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35000"/>
                  <a:lumOff val="65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downBars>
        </c:upDownBars>
        <c:smooth val="0"/>
        <c:axId val="692534792"/>
        <c:axId val="692534072"/>
      </c:lineChart>
      <c:catAx>
        <c:axId val="69253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počet gólov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92534072"/>
        <c:crosses val="autoZero"/>
        <c:auto val="1"/>
        <c:lblAlgn val="ctr"/>
        <c:lblOffset val="100"/>
        <c:noMultiLvlLbl val="0"/>
      </c:catAx>
      <c:valAx>
        <c:axId val="692534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početnosť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9253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graf kolerácie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'graf kolerácie'!$B$1:$B$31</c:f>
              <c:numCache>
                <c:formatCode>General</c:formatCode>
                <c:ptCount val="31"/>
                <c:pt idx="0">
                  <c:v>0</c:v>
                </c:pt>
                <c:pt idx="1">
                  <c:v>31</c:v>
                </c:pt>
                <c:pt idx="2">
                  <c:v>34</c:v>
                </c:pt>
                <c:pt idx="3">
                  <c:v>30</c:v>
                </c:pt>
                <c:pt idx="4">
                  <c:v>37</c:v>
                </c:pt>
                <c:pt idx="5">
                  <c:v>35</c:v>
                </c:pt>
                <c:pt idx="6">
                  <c:v>38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31</c:v>
                </c:pt>
                <c:pt idx="13">
                  <c:v>37</c:v>
                </c:pt>
                <c:pt idx="14">
                  <c:v>32</c:v>
                </c:pt>
                <c:pt idx="15">
                  <c:v>34</c:v>
                </c:pt>
                <c:pt idx="16">
                  <c:v>29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36</c:v>
                </c:pt>
                <c:pt idx="21">
                  <c:v>38</c:v>
                </c:pt>
                <c:pt idx="22">
                  <c:v>28</c:v>
                </c:pt>
                <c:pt idx="23">
                  <c:v>27</c:v>
                </c:pt>
                <c:pt idx="24">
                  <c:v>35</c:v>
                </c:pt>
                <c:pt idx="25">
                  <c:v>35</c:v>
                </c:pt>
                <c:pt idx="26">
                  <c:v>19</c:v>
                </c:pt>
                <c:pt idx="27">
                  <c:v>21</c:v>
                </c:pt>
                <c:pt idx="28">
                  <c:v>30</c:v>
                </c:pt>
                <c:pt idx="29">
                  <c:v>27</c:v>
                </c:pt>
                <c:pt idx="3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A9-4988-8FB2-D2351124C7F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'graf kolerácie'!$D$1:$D$31</c:f>
            </c:numRef>
          </c:yVal>
          <c:smooth val="0"/>
          <c:extLst>
            <c:ext xmlns:c16="http://schemas.microsoft.com/office/drawing/2014/chart" uri="{C3380CC4-5D6E-409C-BE32-E72D297353CC}">
              <c16:uniqueId val="{00000002-77A9-4988-8FB2-D2351124C7F1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'graf kolerácie'!$E$1:$E$31</c:f>
              <c:numCache>
                <c:formatCode>General</c:formatCode>
                <c:ptCount val="31"/>
                <c:pt idx="0">
                  <c:v>0</c:v>
                </c:pt>
                <c:pt idx="1">
                  <c:v>27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A9-4988-8FB2-D2351124C7F1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yVal>
            <c:numRef>
              <c:f>'graf kolerácie'!$G$1:$G$31</c:f>
            </c:numRef>
          </c:yVal>
          <c:smooth val="0"/>
          <c:extLst>
            <c:ext xmlns:c16="http://schemas.microsoft.com/office/drawing/2014/chart" uri="{C3380CC4-5D6E-409C-BE32-E72D297353CC}">
              <c16:uniqueId val="{00000005-77A9-4988-8FB2-D2351124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220216"/>
        <c:axId val="77521697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381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'graf kolerácie'!$C$1:$C$31</c15:sqref>
                        </c15:formulaRef>
                      </c:ext>
                    </c:extLst>
                    <c:numCache>
                      <c:formatCode>General</c:formatCode>
                      <c:ptCount val="31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7A9-4988-8FB2-D2351124C7F1}"/>
                  </c:ext>
                </c:extLst>
              </c15:ser>
            </c15:filteredScatterSeries>
            <c15:filteredScatterSeries>
              <c15:ser>
                <c:idx val="4"/>
                <c:order val="4"/>
                <c:spPr>
                  <a:ln w="381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'graf kolerácie'!$F$1:$F$31</c15:sqref>
                        </c15:formulaRef>
                      </c:ext>
                    </c:extLst>
                    <c:numCache>
                      <c:formatCode>General</c:formatCode>
                      <c:ptCount val="31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77A9-4988-8FB2-D2351124C7F1}"/>
                  </c:ext>
                </c:extLst>
              </c15:ser>
            </c15:filteredScatterSeries>
          </c:ext>
        </c:extLst>
      </c:scatterChart>
      <c:valAx>
        <c:axId val="775220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216976"/>
        <c:crosses val="autoZero"/>
        <c:crossBetween val="midCat"/>
      </c:valAx>
      <c:valAx>
        <c:axId val="7752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220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121920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AABA3A9C-E83D-7948-6EE9-176F1CF5C95D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4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121920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AACD3577-8F5E-1C10-53D6-F30E1AA267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121920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72823DEB-02B6-7F09-8DEF-20E8CB5B92CD}"/>
            </a:ext>
          </a:extLst>
        </xdr:cNvPr>
        <xdr:cNvSpPr>
          <a:spLocks noChangeAspect="1" noChangeArrowheads="1"/>
        </xdr:cNvSpPr>
      </xdr:nvSpPr>
      <xdr:spPr bwMode="auto">
        <a:xfrm>
          <a:off x="467868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121920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2F57F4E4-4BCB-B059-E2F9-6167EE5908C8}"/>
            </a:ext>
          </a:extLst>
        </xdr:cNvPr>
        <xdr:cNvSpPr>
          <a:spLocks noChangeAspect="1" noChangeArrowheads="1"/>
        </xdr:cNvSpPr>
      </xdr:nvSpPr>
      <xdr:spPr bwMode="auto">
        <a:xfrm>
          <a:off x="589788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121920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CBB9D602-490B-1681-B088-A06133E89279}"/>
            </a:ext>
          </a:extLst>
        </xdr:cNvPr>
        <xdr:cNvSpPr>
          <a:spLocks noChangeAspect="1" noChangeArrowheads="1"/>
        </xdr:cNvSpPr>
      </xdr:nvSpPr>
      <xdr:spPr bwMode="auto">
        <a:xfrm>
          <a:off x="6507480" y="54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6</xdr:row>
      <xdr:rowOff>91440</xdr:rowOff>
    </xdr:from>
    <xdr:to>
      <xdr:col>5</xdr:col>
      <xdr:colOff>62865</xdr:colOff>
      <xdr:row>24</xdr:row>
      <xdr:rowOff>175260</xdr:rowOff>
    </xdr:to>
    <xdr:pic>
      <xdr:nvPicPr>
        <xdr:cNvPr id="5" name="Obrázok 4" descr="Otevřít fotku">
          <a:extLst>
            <a:ext uri="{FF2B5EF4-FFF2-40B4-BE49-F238E27FC236}">
              <a16:creationId xmlns:a16="http://schemas.microsoft.com/office/drawing/2014/main" id="{8432CD67-09F4-44EF-815B-9E3655D1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88720"/>
          <a:ext cx="2531745" cy="33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358140</xdr:colOff>
      <xdr:row>6</xdr:row>
      <xdr:rowOff>160020</xdr:rowOff>
    </xdr:from>
    <xdr:to>
      <xdr:col>9</xdr:col>
      <xdr:colOff>268605</xdr:colOff>
      <xdr:row>24</xdr:row>
      <xdr:rowOff>0</xdr:rowOff>
    </xdr:to>
    <xdr:pic>
      <xdr:nvPicPr>
        <xdr:cNvPr id="6" name="Obrázok 5" descr="Otevřít fotku">
          <a:extLst>
            <a:ext uri="{FF2B5EF4-FFF2-40B4-BE49-F238E27FC236}">
              <a16:creationId xmlns:a16="http://schemas.microsoft.com/office/drawing/2014/main" id="{70201069-8274-4338-B90F-46549B4D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1257300"/>
          <a:ext cx="2348865" cy="313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563880</xdr:colOff>
      <xdr:row>7</xdr:row>
      <xdr:rowOff>114300</xdr:rowOff>
    </xdr:from>
    <xdr:to>
      <xdr:col>13</xdr:col>
      <xdr:colOff>276225</xdr:colOff>
      <xdr:row>23</xdr:row>
      <xdr:rowOff>55880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841BD38-18EF-4B80-8072-DEE8B7D4D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52160" y="1394460"/>
          <a:ext cx="2150745" cy="286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14</xdr:row>
      <xdr:rowOff>148590</xdr:rowOff>
    </xdr:from>
    <xdr:to>
      <xdr:col>10</xdr:col>
      <xdr:colOff>167640</xdr:colOff>
      <xdr:row>29</xdr:row>
      <xdr:rowOff>148590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B06265B-56C5-2ECE-AD9C-4B8E17CF3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441960</xdr:colOff>
      <xdr:row>20</xdr:row>
      <xdr:rowOff>167640</xdr:rowOff>
    </xdr:from>
    <xdr:to>
      <xdr:col>18</xdr:col>
      <xdr:colOff>137160</xdr:colOff>
      <xdr:row>35</xdr:row>
      <xdr:rowOff>167640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69CBC327-F1BC-4077-B16E-46D071253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</xdr:colOff>
      <xdr:row>37</xdr:row>
      <xdr:rowOff>38100</xdr:rowOff>
    </xdr:from>
    <xdr:to>
      <xdr:col>11</xdr:col>
      <xdr:colOff>266700</xdr:colOff>
      <xdr:row>52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361CFB3F-0904-462B-8C1A-788240C56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129540</xdr:colOff>
      <xdr:row>37</xdr:row>
      <xdr:rowOff>45720</xdr:rowOff>
    </xdr:from>
    <xdr:to>
      <xdr:col>19</xdr:col>
      <xdr:colOff>434340</xdr:colOff>
      <xdr:row>52</xdr:row>
      <xdr:rowOff>45720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C6DEB024-DC80-43C2-B1FB-BEBC6A06D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220980</xdr:colOff>
      <xdr:row>18</xdr:row>
      <xdr:rowOff>179070</xdr:rowOff>
    </xdr:from>
    <xdr:to>
      <xdr:col>11</xdr:col>
      <xdr:colOff>205740</xdr:colOff>
      <xdr:row>33</xdr:row>
      <xdr:rowOff>179070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901FD3-B7D9-BFA5-3FC1-8C2ABF6CA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18</xdr:row>
      <xdr:rowOff>175260</xdr:rowOff>
    </xdr:from>
    <xdr:to>
      <xdr:col>19</xdr:col>
      <xdr:colOff>121920</xdr:colOff>
      <xdr:row>34</xdr:row>
      <xdr:rowOff>148590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19FD7A2-A743-C467-7FE3-9D4CF4AB8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358140</xdr:colOff>
      <xdr:row>36</xdr:row>
      <xdr:rowOff>110490</xdr:rowOff>
    </xdr:from>
    <xdr:to>
      <xdr:col>11</xdr:col>
      <xdr:colOff>342900</xdr:colOff>
      <xdr:row>51</xdr:row>
      <xdr:rowOff>110490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6352454-FD76-D8F0-15F2-ED82D606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144780</xdr:colOff>
      <xdr:row>37</xdr:row>
      <xdr:rowOff>0</xdr:rowOff>
    </xdr:from>
    <xdr:to>
      <xdr:col>19</xdr:col>
      <xdr:colOff>449580</xdr:colOff>
      <xdr:row>52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8889064-4734-49F8-B202-C8631EFD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6</xdr:row>
      <xdr:rowOff>171450</xdr:rowOff>
    </xdr:from>
    <xdr:to>
      <xdr:col>15</xdr:col>
      <xdr:colOff>373380</xdr:colOff>
      <xdr:row>21</xdr:row>
      <xdr:rowOff>171450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A4393EF-EFB4-92FE-CA41-33483C0C3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0978-A597-48B8-9799-CD2E2A6E77B6}">
  <dimension ref="A1:J10"/>
  <sheetViews>
    <sheetView workbookViewId="0">
      <selection activeCell="Q17" sqref="Q17"/>
    </sheetView>
  </sheetViews>
  <sheetFormatPr defaultRowHeight="14.4" x14ac:dyDescent="0.3"/>
  <sheetData>
    <row r="1" spans="1:10" x14ac:dyDescent="0.3">
      <c r="J1" s="1" t="s">
        <v>0</v>
      </c>
    </row>
    <row r="3" spans="1:10" x14ac:dyDescent="0.3">
      <c r="A3" t="s">
        <v>4</v>
      </c>
    </row>
    <row r="4" spans="1:10" x14ac:dyDescent="0.3">
      <c r="A4" t="s">
        <v>5</v>
      </c>
    </row>
    <row r="5" spans="1:10" x14ac:dyDescent="0.3">
      <c r="A5" t="s">
        <v>6</v>
      </c>
    </row>
    <row r="8" spans="1:10" x14ac:dyDescent="0.3">
      <c r="A8" s="1" t="s">
        <v>1</v>
      </c>
      <c r="B8" t="s">
        <v>2</v>
      </c>
    </row>
    <row r="10" spans="1:10" x14ac:dyDescent="0.3">
      <c r="A10" s="1" t="s">
        <v>3</v>
      </c>
      <c r="B10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351D-6B2B-4F0B-BBAE-74EF4E770C0F}">
  <dimension ref="B4:B6"/>
  <sheetViews>
    <sheetView workbookViewId="0">
      <selection activeCell="S13" sqref="S13"/>
    </sheetView>
  </sheetViews>
  <sheetFormatPr defaultRowHeight="14.4" x14ac:dyDescent="0.3"/>
  <cols>
    <col min="4" max="4" width="6" bestFit="1" customWidth="1"/>
  </cols>
  <sheetData>
    <row r="4" spans="2:2" x14ac:dyDescent="0.3">
      <c r="B4" s="29" t="s">
        <v>34</v>
      </c>
    </row>
    <row r="5" spans="2:2" x14ac:dyDescent="0.3">
      <c r="B5" t="s">
        <v>35</v>
      </c>
    </row>
    <row r="6" spans="2:2" x14ac:dyDescent="0.3">
      <c r="B6" t="s">
        <v>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A958-5ED3-45C3-8FFA-94CE626F4B7A}">
  <dimension ref="A1:T31"/>
  <sheetViews>
    <sheetView topLeftCell="A5" workbookViewId="0">
      <selection activeCell="I29" sqref="I29"/>
    </sheetView>
  </sheetViews>
  <sheetFormatPr defaultRowHeight="14.4" x14ac:dyDescent="0.3"/>
  <cols>
    <col min="3" max="3" width="3.44140625" customWidth="1"/>
    <col min="4" max="4" width="0.109375" hidden="1" customWidth="1"/>
    <col min="5" max="5" width="3.5546875" customWidth="1"/>
    <col min="6" max="6" width="8.88671875" hidden="1" customWidth="1"/>
    <col min="7" max="7" width="4.33203125" customWidth="1"/>
    <col min="11" max="11" width="0.109375" customWidth="1"/>
    <col min="12" max="12" width="9.109375" customWidth="1"/>
  </cols>
  <sheetData>
    <row r="1" spans="1:20" ht="42" customHeight="1" thickBot="1" x14ac:dyDescent="0.35">
      <c r="A1" s="10" t="s">
        <v>14</v>
      </c>
      <c r="B1" s="22" t="s">
        <v>7</v>
      </c>
      <c r="C1" s="23"/>
      <c r="D1" s="24"/>
      <c r="E1" s="25" t="s">
        <v>8</v>
      </c>
      <c r="F1" s="25"/>
      <c r="G1" s="25"/>
    </row>
    <row r="2" spans="1:20" x14ac:dyDescent="0.3">
      <c r="A2" s="4">
        <v>1</v>
      </c>
      <c r="B2" s="15">
        <v>31</v>
      </c>
      <c r="C2" s="15"/>
      <c r="D2" s="15"/>
      <c r="E2" s="15">
        <v>27</v>
      </c>
      <c r="F2" s="15"/>
      <c r="G2" s="15"/>
      <c r="I2" s="1" t="s">
        <v>9</v>
      </c>
      <c r="J2" t="s">
        <v>10</v>
      </c>
    </row>
    <row r="3" spans="1:20" x14ac:dyDescent="0.3">
      <c r="A3" s="4">
        <v>2</v>
      </c>
      <c r="B3" s="15">
        <v>34</v>
      </c>
      <c r="C3" s="15"/>
      <c r="D3" s="2"/>
      <c r="E3" s="15">
        <v>22</v>
      </c>
      <c r="F3" s="15"/>
      <c r="G3" s="15"/>
      <c r="J3" t="s">
        <v>11</v>
      </c>
    </row>
    <row r="4" spans="1:20" x14ac:dyDescent="0.3">
      <c r="A4" s="4">
        <v>3</v>
      </c>
      <c r="B4" s="15">
        <v>30</v>
      </c>
      <c r="C4" s="15"/>
      <c r="D4" s="2"/>
      <c r="E4" s="15">
        <v>21</v>
      </c>
      <c r="F4" s="15"/>
      <c r="G4" s="15"/>
    </row>
    <row r="5" spans="1:20" x14ac:dyDescent="0.3">
      <c r="A5" s="4">
        <v>4</v>
      </c>
      <c r="B5" s="15">
        <v>37</v>
      </c>
      <c r="C5" s="15"/>
      <c r="D5" s="2"/>
      <c r="E5" s="15">
        <v>19</v>
      </c>
      <c r="F5" s="15"/>
      <c r="G5" s="15"/>
    </row>
    <row r="6" spans="1:20" x14ac:dyDescent="0.3">
      <c r="A6" s="4">
        <v>5</v>
      </c>
      <c r="B6" s="15">
        <v>35</v>
      </c>
      <c r="C6" s="15"/>
      <c r="D6" s="2"/>
      <c r="E6" s="15">
        <v>19</v>
      </c>
      <c r="F6" s="15"/>
      <c r="G6" s="15"/>
      <c r="I6" s="1" t="s">
        <v>12</v>
      </c>
    </row>
    <row r="7" spans="1:20" x14ac:dyDescent="0.3">
      <c r="A7" s="4">
        <v>6</v>
      </c>
      <c r="B7" s="15">
        <v>38</v>
      </c>
      <c r="C7" s="15"/>
      <c r="D7" s="2"/>
      <c r="E7" s="15">
        <v>19</v>
      </c>
      <c r="F7" s="15"/>
      <c r="G7" s="15"/>
    </row>
    <row r="8" spans="1:20" ht="14.4" customHeight="1" x14ac:dyDescent="0.3">
      <c r="A8" s="4">
        <v>7</v>
      </c>
      <c r="B8" s="15">
        <v>32</v>
      </c>
      <c r="C8" s="15"/>
      <c r="D8" s="2"/>
      <c r="E8" s="15">
        <v>18</v>
      </c>
      <c r="F8" s="15"/>
      <c r="G8" s="15"/>
      <c r="J8" s="27" t="s">
        <v>7</v>
      </c>
      <c r="K8" s="27"/>
      <c r="L8" s="27"/>
      <c r="Q8" s="27" t="s">
        <v>8</v>
      </c>
      <c r="R8" s="27"/>
      <c r="S8" s="27"/>
    </row>
    <row r="9" spans="1:20" ht="15" thickBot="1" x14ac:dyDescent="0.35">
      <c r="A9" s="4">
        <v>8</v>
      </c>
      <c r="B9" s="15">
        <v>35</v>
      </c>
      <c r="C9" s="15"/>
      <c r="D9" s="2"/>
      <c r="E9" s="15">
        <v>17</v>
      </c>
      <c r="F9" s="15"/>
      <c r="G9" s="15"/>
      <c r="J9" s="27"/>
      <c r="K9" s="27"/>
      <c r="L9" s="27"/>
      <c r="Q9" s="27"/>
      <c r="R9" s="27"/>
      <c r="S9" s="27"/>
    </row>
    <row r="10" spans="1:20" ht="15" thickBot="1" x14ac:dyDescent="0.35">
      <c r="A10" s="4">
        <v>9</v>
      </c>
      <c r="B10" s="15">
        <v>35</v>
      </c>
      <c r="C10" s="15"/>
      <c r="D10" s="2"/>
      <c r="E10" s="15">
        <v>16</v>
      </c>
      <c r="F10" s="15"/>
      <c r="G10" s="15"/>
      <c r="I10" s="10" t="s">
        <v>14</v>
      </c>
      <c r="J10" s="27"/>
      <c r="K10" s="27"/>
      <c r="L10" s="27"/>
      <c r="M10" s="28" t="s">
        <v>33</v>
      </c>
      <c r="P10" s="10" t="s">
        <v>14</v>
      </c>
      <c r="Q10" s="27"/>
      <c r="R10" s="27"/>
      <c r="S10" s="27"/>
      <c r="T10" s="28" t="s">
        <v>33</v>
      </c>
    </row>
    <row r="11" spans="1:20" x14ac:dyDescent="0.3">
      <c r="A11" s="4">
        <v>10</v>
      </c>
      <c r="B11" s="15">
        <v>34</v>
      </c>
      <c r="C11" s="15"/>
      <c r="D11" s="2"/>
      <c r="E11" s="15">
        <v>16</v>
      </c>
      <c r="F11" s="15"/>
      <c r="G11" s="15"/>
      <c r="I11" s="3">
        <v>1</v>
      </c>
      <c r="J11" s="15">
        <v>31</v>
      </c>
      <c r="K11" s="15"/>
      <c r="L11" s="15"/>
      <c r="M11" s="5">
        <v>2</v>
      </c>
      <c r="P11" s="3">
        <v>1</v>
      </c>
      <c r="Q11" s="15">
        <v>27</v>
      </c>
      <c r="R11" s="15"/>
      <c r="S11" s="15"/>
      <c r="T11" s="5">
        <v>1</v>
      </c>
    </row>
    <row r="12" spans="1:20" x14ac:dyDescent="0.3">
      <c r="A12" s="4">
        <v>11</v>
      </c>
      <c r="B12" s="15">
        <v>35</v>
      </c>
      <c r="C12" s="15"/>
      <c r="D12" s="2"/>
      <c r="E12" s="15">
        <v>14</v>
      </c>
      <c r="F12" s="15"/>
      <c r="G12" s="15"/>
      <c r="I12" s="3">
        <v>2</v>
      </c>
      <c r="J12" s="15">
        <v>34</v>
      </c>
      <c r="K12" s="15"/>
      <c r="L12" s="15"/>
      <c r="M12" s="5">
        <v>4</v>
      </c>
      <c r="P12" s="3">
        <v>2</v>
      </c>
      <c r="Q12" s="15">
        <v>22</v>
      </c>
      <c r="R12" s="15"/>
      <c r="S12" s="15"/>
      <c r="T12" s="5">
        <v>1</v>
      </c>
    </row>
    <row r="13" spans="1:20" x14ac:dyDescent="0.3">
      <c r="A13" s="4">
        <v>12</v>
      </c>
      <c r="B13" s="15">
        <v>31</v>
      </c>
      <c r="C13" s="15"/>
      <c r="D13" s="2"/>
      <c r="E13" s="15">
        <v>14</v>
      </c>
      <c r="F13" s="15"/>
      <c r="G13" s="15"/>
      <c r="I13" s="3">
        <v>3</v>
      </c>
      <c r="J13" s="15">
        <v>30</v>
      </c>
      <c r="K13" s="15"/>
      <c r="L13" s="15"/>
      <c r="M13" s="5">
        <v>2</v>
      </c>
      <c r="P13" s="3">
        <v>3</v>
      </c>
      <c r="Q13" s="15">
        <v>21</v>
      </c>
      <c r="R13" s="15"/>
      <c r="S13" s="15"/>
      <c r="T13" s="5">
        <v>1</v>
      </c>
    </row>
    <row r="14" spans="1:20" x14ac:dyDescent="0.3">
      <c r="A14" s="4">
        <v>13</v>
      </c>
      <c r="B14" s="15">
        <v>37</v>
      </c>
      <c r="C14" s="15"/>
      <c r="D14" s="2"/>
      <c r="E14" s="15">
        <v>13</v>
      </c>
      <c r="F14" s="15"/>
      <c r="G14" s="15"/>
      <c r="I14" s="3">
        <v>4</v>
      </c>
      <c r="J14" s="15">
        <v>37</v>
      </c>
      <c r="K14" s="15"/>
      <c r="L14" s="15"/>
      <c r="M14" s="5">
        <v>2</v>
      </c>
      <c r="P14" s="3">
        <v>4</v>
      </c>
      <c r="Q14" s="15">
        <v>19</v>
      </c>
      <c r="R14" s="15"/>
      <c r="S14" s="15"/>
      <c r="T14" s="5">
        <v>3</v>
      </c>
    </row>
    <row r="15" spans="1:20" x14ac:dyDescent="0.3">
      <c r="A15" s="4">
        <v>14</v>
      </c>
      <c r="B15" s="15">
        <v>32</v>
      </c>
      <c r="C15" s="15"/>
      <c r="D15" s="2"/>
      <c r="E15" s="15">
        <v>12</v>
      </c>
      <c r="F15" s="15"/>
      <c r="G15" s="15"/>
      <c r="I15" s="3">
        <v>5</v>
      </c>
      <c r="J15" s="15">
        <v>35</v>
      </c>
      <c r="K15" s="15"/>
      <c r="L15" s="15"/>
      <c r="M15" s="5">
        <v>7</v>
      </c>
      <c r="P15" s="3">
        <v>5</v>
      </c>
      <c r="Q15" s="15">
        <v>18</v>
      </c>
      <c r="R15" s="15"/>
      <c r="S15" s="15"/>
      <c r="T15" s="5">
        <v>1</v>
      </c>
    </row>
    <row r="16" spans="1:20" x14ac:dyDescent="0.3">
      <c r="A16" s="4">
        <v>15</v>
      </c>
      <c r="B16" s="15">
        <v>34</v>
      </c>
      <c r="C16" s="15"/>
      <c r="D16" s="2"/>
      <c r="E16" s="15">
        <v>12</v>
      </c>
      <c r="F16" s="15"/>
      <c r="G16" s="15"/>
      <c r="I16" s="3">
        <v>6</v>
      </c>
      <c r="J16" s="15">
        <v>38</v>
      </c>
      <c r="K16" s="15"/>
      <c r="L16" s="15"/>
      <c r="M16" s="5">
        <v>2</v>
      </c>
      <c r="P16" s="3">
        <v>6</v>
      </c>
      <c r="Q16" s="15">
        <v>17</v>
      </c>
      <c r="R16" s="15"/>
      <c r="S16" s="15"/>
      <c r="T16" s="5">
        <v>1</v>
      </c>
    </row>
    <row r="17" spans="1:20" x14ac:dyDescent="0.3">
      <c r="A17" s="4">
        <v>16</v>
      </c>
      <c r="B17" s="15">
        <v>29</v>
      </c>
      <c r="C17" s="15"/>
      <c r="D17" s="2"/>
      <c r="E17" s="15">
        <v>12</v>
      </c>
      <c r="F17" s="15"/>
      <c r="G17" s="15"/>
      <c r="I17" s="3">
        <v>7</v>
      </c>
      <c r="J17" s="15">
        <v>32</v>
      </c>
      <c r="K17" s="15"/>
      <c r="L17" s="15"/>
      <c r="M17" s="5">
        <v>2</v>
      </c>
      <c r="P17" s="3">
        <v>7</v>
      </c>
      <c r="Q17" s="15">
        <v>16</v>
      </c>
      <c r="R17" s="15"/>
      <c r="S17" s="15"/>
      <c r="T17" s="5">
        <v>2</v>
      </c>
    </row>
    <row r="18" spans="1:20" x14ac:dyDescent="0.3">
      <c r="A18" s="4">
        <v>17</v>
      </c>
      <c r="B18" s="15">
        <v>34</v>
      </c>
      <c r="C18" s="15"/>
      <c r="D18" s="2"/>
      <c r="E18" s="15">
        <v>12</v>
      </c>
      <c r="F18" s="15"/>
      <c r="G18" s="15"/>
      <c r="I18" s="3">
        <v>8</v>
      </c>
      <c r="J18" s="15">
        <v>29</v>
      </c>
      <c r="K18" s="15"/>
      <c r="L18" s="15"/>
      <c r="M18" s="5">
        <v>1</v>
      </c>
      <c r="P18" s="3">
        <v>8</v>
      </c>
      <c r="Q18" s="15">
        <v>14</v>
      </c>
      <c r="R18" s="15"/>
      <c r="S18" s="15"/>
      <c r="T18" s="5">
        <v>2</v>
      </c>
    </row>
    <row r="19" spans="1:20" x14ac:dyDescent="0.3">
      <c r="A19" s="4">
        <v>18</v>
      </c>
      <c r="B19" s="15">
        <v>35</v>
      </c>
      <c r="C19" s="15"/>
      <c r="D19" s="2"/>
      <c r="E19" s="15">
        <v>11</v>
      </c>
      <c r="F19" s="15"/>
      <c r="G19" s="15"/>
      <c r="I19" s="3">
        <v>9</v>
      </c>
      <c r="J19" s="15">
        <v>36</v>
      </c>
      <c r="K19" s="15"/>
      <c r="L19" s="15"/>
      <c r="M19" s="5">
        <v>2</v>
      </c>
      <c r="P19" s="3">
        <v>9</v>
      </c>
      <c r="Q19" s="15">
        <v>13</v>
      </c>
      <c r="R19" s="15"/>
      <c r="S19" s="15"/>
      <c r="T19" s="5">
        <v>1</v>
      </c>
    </row>
    <row r="20" spans="1:20" x14ac:dyDescent="0.3">
      <c r="A20" s="4">
        <v>19</v>
      </c>
      <c r="B20" s="15">
        <v>36</v>
      </c>
      <c r="C20" s="15"/>
      <c r="D20" s="2"/>
      <c r="E20" s="15">
        <v>11</v>
      </c>
      <c r="F20" s="15"/>
      <c r="G20" s="15"/>
      <c r="I20" s="3">
        <v>10</v>
      </c>
      <c r="J20" s="15">
        <v>28</v>
      </c>
      <c r="K20" s="15"/>
      <c r="L20" s="15"/>
      <c r="M20" s="5">
        <v>1</v>
      </c>
      <c r="P20" s="3">
        <v>10</v>
      </c>
      <c r="Q20" s="15">
        <v>12</v>
      </c>
      <c r="R20" s="15"/>
      <c r="S20" s="15"/>
      <c r="T20" s="5">
        <v>4</v>
      </c>
    </row>
    <row r="21" spans="1:20" x14ac:dyDescent="0.3">
      <c r="A21" s="4">
        <v>20</v>
      </c>
      <c r="B21" s="15">
        <v>36</v>
      </c>
      <c r="C21" s="15"/>
      <c r="D21" s="2"/>
      <c r="E21" s="15">
        <v>11</v>
      </c>
      <c r="F21" s="15"/>
      <c r="G21" s="15"/>
      <c r="I21" s="3">
        <v>11</v>
      </c>
      <c r="J21" s="15">
        <v>27</v>
      </c>
      <c r="K21" s="15"/>
      <c r="L21" s="15"/>
      <c r="M21" s="5">
        <v>2</v>
      </c>
      <c r="P21" s="3">
        <v>11</v>
      </c>
      <c r="Q21" s="15">
        <v>11</v>
      </c>
      <c r="R21" s="15"/>
      <c r="S21" s="15"/>
      <c r="T21" s="5">
        <v>6</v>
      </c>
    </row>
    <row r="22" spans="1:20" x14ac:dyDescent="0.3">
      <c r="A22" s="4">
        <v>21</v>
      </c>
      <c r="B22" s="15">
        <v>38</v>
      </c>
      <c r="C22" s="15"/>
      <c r="D22" s="2"/>
      <c r="E22" s="15">
        <v>11</v>
      </c>
      <c r="F22" s="15"/>
      <c r="G22" s="15"/>
      <c r="I22" s="3">
        <v>12</v>
      </c>
      <c r="J22" s="15">
        <v>19</v>
      </c>
      <c r="K22" s="15"/>
      <c r="L22" s="15"/>
      <c r="M22" s="5">
        <v>1</v>
      </c>
      <c r="P22" s="3">
        <v>12</v>
      </c>
      <c r="Q22" s="15">
        <v>10</v>
      </c>
      <c r="R22" s="15"/>
      <c r="S22" s="15"/>
      <c r="T22" s="5">
        <v>7</v>
      </c>
    </row>
    <row r="23" spans="1:20" x14ac:dyDescent="0.3">
      <c r="A23" s="4">
        <v>22</v>
      </c>
      <c r="B23" s="15">
        <v>28</v>
      </c>
      <c r="C23" s="15"/>
      <c r="D23" s="2"/>
      <c r="E23" s="15">
        <v>11</v>
      </c>
      <c r="F23" s="15"/>
      <c r="G23" s="15"/>
      <c r="I23" s="3">
        <v>13</v>
      </c>
      <c r="J23" s="15">
        <v>21</v>
      </c>
      <c r="K23" s="15"/>
      <c r="L23" s="15"/>
      <c r="M23" s="5">
        <v>1</v>
      </c>
      <c r="P23" s="6"/>
      <c r="Q23" s="16"/>
      <c r="R23" s="17"/>
      <c r="S23" s="18"/>
      <c r="T23" s="8"/>
    </row>
    <row r="24" spans="1:20" x14ac:dyDescent="0.3">
      <c r="A24" s="4">
        <v>23</v>
      </c>
      <c r="B24" s="15">
        <v>27</v>
      </c>
      <c r="C24" s="15"/>
      <c r="D24" s="2"/>
      <c r="E24" s="15">
        <v>11</v>
      </c>
      <c r="F24" s="15"/>
      <c r="G24" s="15"/>
      <c r="I24" s="3">
        <v>14</v>
      </c>
      <c r="J24" s="15">
        <v>25</v>
      </c>
      <c r="K24" s="15"/>
      <c r="L24" s="15"/>
      <c r="M24" s="5">
        <v>1</v>
      </c>
      <c r="P24" s="7"/>
      <c r="Q24" s="19"/>
      <c r="R24" s="20"/>
      <c r="S24" s="21"/>
      <c r="T24" s="9"/>
    </row>
    <row r="25" spans="1:20" x14ac:dyDescent="0.3">
      <c r="A25" s="4">
        <v>24</v>
      </c>
      <c r="B25" s="15">
        <v>35</v>
      </c>
      <c r="C25" s="15"/>
      <c r="D25" s="2"/>
      <c r="E25" s="15">
        <v>10</v>
      </c>
      <c r="F25" s="15"/>
      <c r="G25" s="15"/>
    </row>
    <row r="26" spans="1:20" x14ac:dyDescent="0.3">
      <c r="A26" s="4">
        <v>25</v>
      </c>
      <c r="B26" s="15">
        <v>35</v>
      </c>
      <c r="C26" s="15"/>
      <c r="D26" s="2"/>
      <c r="E26" s="15">
        <v>10</v>
      </c>
      <c r="F26" s="15"/>
      <c r="G26" s="15"/>
    </row>
    <row r="27" spans="1:20" x14ac:dyDescent="0.3">
      <c r="A27" s="4">
        <v>26</v>
      </c>
      <c r="B27" s="15">
        <v>19</v>
      </c>
      <c r="C27" s="15"/>
      <c r="D27" s="2"/>
      <c r="E27" s="15">
        <v>10</v>
      </c>
      <c r="F27" s="15"/>
      <c r="G27" s="15"/>
    </row>
    <row r="28" spans="1:20" x14ac:dyDescent="0.3">
      <c r="A28" s="4">
        <v>27</v>
      </c>
      <c r="B28" s="15">
        <v>21</v>
      </c>
      <c r="C28" s="15"/>
      <c r="D28" s="2"/>
      <c r="E28" s="15">
        <v>10</v>
      </c>
      <c r="F28" s="15"/>
      <c r="G28" s="15"/>
    </row>
    <row r="29" spans="1:20" x14ac:dyDescent="0.3">
      <c r="A29" s="4">
        <v>28</v>
      </c>
      <c r="B29" s="15">
        <v>30</v>
      </c>
      <c r="C29" s="15"/>
      <c r="D29" s="2"/>
      <c r="E29" s="15">
        <v>10</v>
      </c>
      <c r="F29" s="15"/>
      <c r="G29" s="15"/>
    </row>
    <row r="30" spans="1:20" x14ac:dyDescent="0.3">
      <c r="A30" s="4">
        <v>29</v>
      </c>
      <c r="B30" s="15">
        <v>27</v>
      </c>
      <c r="C30" s="15"/>
      <c r="D30" s="2"/>
      <c r="E30" s="15">
        <v>10</v>
      </c>
      <c r="F30" s="15"/>
      <c r="G30" s="15"/>
    </row>
    <row r="31" spans="1:20" x14ac:dyDescent="0.3">
      <c r="A31" s="4">
        <v>30</v>
      </c>
      <c r="B31" s="15">
        <v>25</v>
      </c>
      <c r="C31" s="15"/>
      <c r="D31" s="2"/>
      <c r="E31" s="15">
        <v>10</v>
      </c>
      <c r="F31" s="15"/>
      <c r="G31" s="15"/>
    </row>
  </sheetData>
  <mergeCells count="92">
    <mergeCell ref="E31:G31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19:G19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B19:C19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30:C30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3:C13"/>
    <mergeCell ref="B1:D1"/>
    <mergeCell ref="B2:D2"/>
    <mergeCell ref="E1:G1"/>
    <mergeCell ref="B3:C3"/>
    <mergeCell ref="B4:C4"/>
    <mergeCell ref="B5:C5"/>
    <mergeCell ref="B6:C6"/>
    <mergeCell ref="B7:C7"/>
    <mergeCell ref="E7:G7"/>
    <mergeCell ref="E2:G2"/>
    <mergeCell ref="E3:G3"/>
    <mergeCell ref="E4:G4"/>
    <mergeCell ref="E5:G5"/>
    <mergeCell ref="E6:G6"/>
    <mergeCell ref="J21:L21"/>
    <mergeCell ref="J22:L22"/>
    <mergeCell ref="J23:L23"/>
    <mergeCell ref="J24:L24"/>
    <mergeCell ref="J8:L10"/>
    <mergeCell ref="J16:L16"/>
    <mergeCell ref="J17:L17"/>
    <mergeCell ref="J18:L18"/>
    <mergeCell ref="J19:L19"/>
    <mergeCell ref="J20:L20"/>
    <mergeCell ref="J11:L11"/>
    <mergeCell ref="J12:L12"/>
    <mergeCell ref="J13:L13"/>
    <mergeCell ref="J14:L14"/>
    <mergeCell ref="J15:L15"/>
    <mergeCell ref="Q8:S10"/>
    <mergeCell ref="Q11:S11"/>
    <mergeCell ref="Q12:S12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CADF-C841-43DC-9D2C-1FDAC0C6AC80}">
  <dimension ref="A1:U32"/>
  <sheetViews>
    <sheetView topLeftCell="A29" workbookViewId="0">
      <selection activeCell="W41" sqref="W41"/>
    </sheetView>
  </sheetViews>
  <sheetFormatPr defaultRowHeight="14.4" x14ac:dyDescent="0.3"/>
  <cols>
    <col min="3" max="4" width="8.88671875" customWidth="1"/>
    <col min="7" max="7" width="10.33203125" bestFit="1" customWidth="1"/>
  </cols>
  <sheetData>
    <row r="1" spans="1:21" ht="15" thickBot="1" x14ac:dyDescent="0.35"/>
    <row r="2" spans="1:21" ht="29.4" thickBot="1" x14ac:dyDescent="0.35">
      <c r="A2" s="10" t="s">
        <v>14</v>
      </c>
      <c r="B2" s="11" t="s">
        <v>15</v>
      </c>
    </row>
    <row r="3" spans="1:21" x14ac:dyDescent="0.3">
      <c r="A3" s="4">
        <v>1</v>
      </c>
      <c r="B3" s="2">
        <v>31</v>
      </c>
    </row>
    <row r="4" spans="1:21" x14ac:dyDescent="0.3">
      <c r="A4" s="4">
        <v>2</v>
      </c>
      <c r="B4" s="2">
        <v>34</v>
      </c>
      <c r="E4" s="12" t="s">
        <v>16</v>
      </c>
      <c r="R4" s="27" t="s">
        <v>7</v>
      </c>
      <c r="S4" s="27"/>
      <c r="T4" s="27"/>
    </row>
    <row r="5" spans="1:21" ht="15" thickBot="1" x14ac:dyDescent="0.35">
      <c r="A5" s="4">
        <v>3</v>
      </c>
      <c r="B5" s="2">
        <v>30</v>
      </c>
      <c r="R5" s="27"/>
      <c r="S5" s="27"/>
      <c r="T5" s="27"/>
    </row>
    <row r="6" spans="1:21" ht="15" thickBot="1" x14ac:dyDescent="0.35">
      <c r="A6" s="4">
        <v>4</v>
      </c>
      <c r="B6" s="2">
        <v>37</v>
      </c>
      <c r="E6" s="13" t="s">
        <v>17</v>
      </c>
      <c r="I6" s="13" t="s">
        <v>26</v>
      </c>
      <c r="Q6" s="10" t="s">
        <v>14</v>
      </c>
      <c r="R6" s="27"/>
      <c r="S6" s="27"/>
      <c r="T6" s="27"/>
      <c r="U6" s="28" t="s">
        <v>33</v>
      </c>
    </row>
    <row r="7" spans="1:21" x14ac:dyDescent="0.3">
      <c r="A7" s="4">
        <v>5</v>
      </c>
      <c r="B7" s="2">
        <v>35</v>
      </c>
      <c r="Q7" s="3">
        <v>1</v>
      </c>
      <c r="R7" s="15">
        <v>31</v>
      </c>
      <c r="S7" s="15"/>
      <c r="T7" s="15"/>
      <c r="U7" s="5">
        <v>2</v>
      </c>
    </row>
    <row r="8" spans="1:21" x14ac:dyDescent="0.3">
      <c r="A8" s="4">
        <v>6</v>
      </c>
      <c r="B8" s="2">
        <v>38</v>
      </c>
      <c r="E8" t="s">
        <v>18</v>
      </c>
      <c r="G8">
        <f>AVERAGE(B3:B32)</f>
        <v>32.166666666666664</v>
      </c>
      <c r="I8" t="s">
        <v>27</v>
      </c>
      <c r="L8">
        <v>19</v>
      </c>
      <c r="Q8" s="3">
        <v>2</v>
      </c>
      <c r="R8" s="15">
        <v>34</v>
      </c>
      <c r="S8" s="15"/>
      <c r="T8" s="15"/>
      <c r="U8" s="5">
        <v>4</v>
      </c>
    </row>
    <row r="9" spans="1:21" x14ac:dyDescent="0.3">
      <c r="A9" s="4">
        <v>7</v>
      </c>
      <c r="B9" s="2">
        <v>32</v>
      </c>
      <c r="E9" t="s">
        <v>19</v>
      </c>
      <c r="G9">
        <f>MODE(B3:B32)</f>
        <v>35</v>
      </c>
      <c r="I9" t="s">
        <v>28</v>
      </c>
      <c r="L9">
        <f>AVEDEV(B3:B32)</f>
        <v>3.744444444444444</v>
      </c>
      <c r="Q9" s="3">
        <v>3</v>
      </c>
      <c r="R9" s="15">
        <v>30</v>
      </c>
      <c r="S9" s="15"/>
      <c r="T9" s="15"/>
      <c r="U9" s="5">
        <v>2</v>
      </c>
    </row>
    <row r="10" spans="1:21" x14ac:dyDescent="0.3">
      <c r="A10" s="4">
        <v>8</v>
      </c>
      <c r="B10" s="2">
        <v>35</v>
      </c>
      <c r="E10" t="s">
        <v>20</v>
      </c>
      <c r="G10">
        <f>MEDIAN(B3:B32)</f>
        <v>34</v>
      </c>
      <c r="I10" t="s">
        <v>29</v>
      </c>
      <c r="L10">
        <f>VARP(B3:B32)</f>
        <v>21.872222222222224</v>
      </c>
      <c r="Q10" s="3">
        <v>4</v>
      </c>
      <c r="R10" s="15">
        <v>37</v>
      </c>
      <c r="S10" s="15"/>
      <c r="T10" s="15"/>
      <c r="U10" s="5">
        <v>2</v>
      </c>
    </row>
    <row r="11" spans="1:21" x14ac:dyDescent="0.3">
      <c r="A11" s="4">
        <v>9</v>
      </c>
      <c r="B11" s="2">
        <v>35</v>
      </c>
      <c r="E11" t="s">
        <v>21</v>
      </c>
      <c r="G11">
        <f>GEOMEAN(B3:B32)</f>
        <v>31.772227572255314</v>
      </c>
      <c r="I11" t="s">
        <v>30</v>
      </c>
      <c r="L11">
        <f>STDEV(B3:B32)</f>
        <v>4.7567254263420793</v>
      </c>
      <c r="Q11" s="3">
        <v>5</v>
      </c>
      <c r="R11" s="15">
        <v>35</v>
      </c>
      <c r="S11" s="15"/>
      <c r="T11" s="15"/>
      <c r="U11" s="5">
        <v>7</v>
      </c>
    </row>
    <row r="12" spans="1:21" x14ac:dyDescent="0.3">
      <c r="A12" s="4">
        <v>10</v>
      </c>
      <c r="B12" s="2">
        <v>34</v>
      </c>
      <c r="E12" t="s">
        <v>22</v>
      </c>
      <c r="G12">
        <f>HARMEAN(B3:B32)</f>
        <v>31.312207308130819</v>
      </c>
      <c r="I12" t="s">
        <v>31</v>
      </c>
      <c r="L12">
        <f>L11/G8%</f>
        <v>14.787747439405429</v>
      </c>
      <c r="M12" s="26" t="s">
        <v>32</v>
      </c>
      <c r="N12" s="26"/>
      <c r="O12" s="26"/>
      <c r="Q12" s="3">
        <v>6</v>
      </c>
      <c r="R12" s="15">
        <v>38</v>
      </c>
      <c r="S12" s="15"/>
      <c r="T12" s="15"/>
      <c r="U12" s="5">
        <v>2</v>
      </c>
    </row>
    <row r="13" spans="1:21" x14ac:dyDescent="0.3">
      <c r="A13" s="4">
        <v>11</v>
      </c>
      <c r="B13" s="2">
        <v>35</v>
      </c>
      <c r="E13" t="s">
        <v>23</v>
      </c>
      <c r="G13">
        <f>MIN(B3:B32)</f>
        <v>19</v>
      </c>
      <c r="Q13" s="3">
        <v>7</v>
      </c>
      <c r="R13" s="15">
        <v>32</v>
      </c>
      <c r="S13" s="15"/>
      <c r="T13" s="15"/>
      <c r="U13" s="5">
        <v>2</v>
      </c>
    </row>
    <row r="14" spans="1:21" x14ac:dyDescent="0.3">
      <c r="A14" s="4">
        <v>12</v>
      </c>
      <c r="B14" s="2">
        <v>31</v>
      </c>
      <c r="E14" t="s">
        <v>24</v>
      </c>
      <c r="G14">
        <f>MAX(B3:B32)</f>
        <v>38</v>
      </c>
      <c r="Q14" s="3">
        <v>8</v>
      </c>
      <c r="R14" s="15">
        <v>29</v>
      </c>
      <c r="S14" s="15"/>
      <c r="T14" s="15"/>
      <c r="U14" s="5">
        <v>1</v>
      </c>
    </row>
    <row r="15" spans="1:21" x14ac:dyDescent="0.3">
      <c r="A15" s="4">
        <v>13</v>
      </c>
      <c r="B15" s="2">
        <v>37</v>
      </c>
      <c r="Q15" s="3">
        <v>9</v>
      </c>
      <c r="R15" s="15">
        <v>36</v>
      </c>
      <c r="S15" s="15"/>
      <c r="T15" s="15"/>
      <c r="U15" s="5">
        <v>2</v>
      </c>
    </row>
    <row r="16" spans="1:21" x14ac:dyDescent="0.3">
      <c r="A16" s="4">
        <v>14</v>
      </c>
      <c r="B16" s="2">
        <v>32</v>
      </c>
      <c r="Q16" s="3">
        <v>10</v>
      </c>
      <c r="R16" s="15">
        <v>28</v>
      </c>
      <c r="S16" s="15"/>
      <c r="T16" s="15"/>
      <c r="U16" s="5">
        <v>1</v>
      </c>
    </row>
    <row r="17" spans="1:21" x14ac:dyDescent="0.3">
      <c r="A17" s="4">
        <v>15</v>
      </c>
      <c r="B17" s="2">
        <v>34</v>
      </c>
      <c r="Q17" s="3">
        <v>11</v>
      </c>
      <c r="R17" s="15">
        <v>27</v>
      </c>
      <c r="S17" s="15"/>
      <c r="T17" s="15"/>
      <c r="U17" s="5">
        <v>2</v>
      </c>
    </row>
    <row r="18" spans="1:21" x14ac:dyDescent="0.3">
      <c r="A18" s="4">
        <v>16</v>
      </c>
      <c r="B18" s="2">
        <v>29</v>
      </c>
      <c r="Q18" s="3">
        <v>12</v>
      </c>
      <c r="R18" s="15">
        <v>19</v>
      </c>
      <c r="S18" s="15"/>
      <c r="T18" s="15"/>
      <c r="U18" s="5">
        <v>1</v>
      </c>
    </row>
    <row r="19" spans="1:21" x14ac:dyDescent="0.3">
      <c r="A19" s="4">
        <v>17</v>
      </c>
      <c r="B19" s="2">
        <v>34</v>
      </c>
      <c r="Q19" s="3">
        <v>13</v>
      </c>
      <c r="R19" s="15">
        <v>21</v>
      </c>
      <c r="S19" s="15"/>
      <c r="T19" s="15"/>
      <c r="U19" s="5">
        <v>1</v>
      </c>
    </row>
    <row r="20" spans="1:21" x14ac:dyDescent="0.3">
      <c r="A20" s="4">
        <v>18</v>
      </c>
      <c r="B20" s="2">
        <v>35</v>
      </c>
      <c r="Q20" s="3">
        <v>14</v>
      </c>
      <c r="R20" s="15">
        <v>25</v>
      </c>
      <c r="S20" s="15"/>
      <c r="T20" s="15"/>
      <c r="U20" s="5">
        <v>1</v>
      </c>
    </row>
    <row r="21" spans="1:21" x14ac:dyDescent="0.3">
      <c r="A21" s="4">
        <v>19</v>
      </c>
      <c r="B21" s="2">
        <v>36</v>
      </c>
    </row>
    <row r="22" spans="1:21" x14ac:dyDescent="0.3">
      <c r="A22" s="4">
        <v>20</v>
      </c>
      <c r="B22" s="2">
        <v>36</v>
      </c>
    </row>
    <row r="23" spans="1:21" x14ac:dyDescent="0.3">
      <c r="A23" s="4">
        <v>21</v>
      </c>
      <c r="B23" s="2">
        <v>38</v>
      </c>
    </row>
    <row r="24" spans="1:21" x14ac:dyDescent="0.3">
      <c r="A24" s="4">
        <v>22</v>
      </c>
      <c r="B24" s="2">
        <v>28</v>
      </c>
    </row>
    <row r="25" spans="1:21" x14ac:dyDescent="0.3">
      <c r="A25" s="4">
        <v>23</v>
      </c>
      <c r="B25" s="2">
        <v>27</v>
      </c>
    </row>
    <row r="26" spans="1:21" x14ac:dyDescent="0.3">
      <c r="A26" s="4">
        <v>24</v>
      </c>
      <c r="B26" s="2">
        <v>35</v>
      </c>
    </row>
    <row r="27" spans="1:21" x14ac:dyDescent="0.3">
      <c r="A27" s="4">
        <v>25</v>
      </c>
      <c r="B27" s="2">
        <v>35</v>
      </c>
    </row>
    <row r="28" spans="1:21" x14ac:dyDescent="0.3">
      <c r="A28" s="4">
        <v>26</v>
      </c>
      <c r="B28" s="2">
        <v>19</v>
      </c>
    </row>
    <row r="29" spans="1:21" x14ac:dyDescent="0.3">
      <c r="A29" s="4">
        <v>27</v>
      </c>
      <c r="B29" s="2">
        <v>21</v>
      </c>
    </row>
    <row r="30" spans="1:21" x14ac:dyDescent="0.3">
      <c r="A30" s="4">
        <v>28</v>
      </c>
      <c r="B30" s="2">
        <v>30</v>
      </c>
    </row>
    <row r="31" spans="1:21" x14ac:dyDescent="0.3">
      <c r="A31" s="4">
        <v>29</v>
      </c>
      <c r="B31" s="2">
        <v>27</v>
      </c>
    </row>
    <row r="32" spans="1:21" x14ac:dyDescent="0.3">
      <c r="A32" s="4">
        <v>30</v>
      </c>
      <c r="B32" s="2">
        <v>25</v>
      </c>
    </row>
  </sheetData>
  <mergeCells count="16">
    <mergeCell ref="R19:T19"/>
    <mergeCell ref="R20:T20"/>
    <mergeCell ref="R13:T13"/>
    <mergeCell ref="R14:T14"/>
    <mergeCell ref="R15:T15"/>
    <mergeCell ref="R16:T16"/>
    <mergeCell ref="R17:T17"/>
    <mergeCell ref="R18:T18"/>
    <mergeCell ref="M12:O12"/>
    <mergeCell ref="R4:T6"/>
    <mergeCell ref="R7:T7"/>
    <mergeCell ref="R8:T8"/>
    <mergeCell ref="R9:T9"/>
    <mergeCell ref="R10:T10"/>
    <mergeCell ref="R11:T11"/>
    <mergeCell ref="R12:T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48B0-E126-463B-AC84-DF38D953A61F}">
  <dimension ref="A1:V32"/>
  <sheetViews>
    <sheetView workbookViewId="0">
      <selection activeCell="N17" sqref="N17"/>
    </sheetView>
  </sheetViews>
  <sheetFormatPr defaultRowHeight="14.4" x14ac:dyDescent="0.3"/>
  <cols>
    <col min="2" max="2" width="8.88671875" customWidth="1"/>
    <col min="3" max="3" width="0.109375" customWidth="1"/>
    <col min="4" max="4" width="0.21875" customWidth="1"/>
    <col min="9" max="9" width="13.5546875" bestFit="1" customWidth="1"/>
  </cols>
  <sheetData>
    <row r="1" spans="1:22" ht="15" thickBot="1" x14ac:dyDescent="0.35"/>
    <row r="2" spans="1:22" ht="29.4" thickBot="1" x14ac:dyDescent="0.35">
      <c r="A2" s="10" t="s">
        <v>14</v>
      </c>
      <c r="B2" s="14" t="s">
        <v>8</v>
      </c>
    </row>
    <row r="3" spans="1:22" x14ac:dyDescent="0.3">
      <c r="A3" s="4">
        <v>1</v>
      </c>
      <c r="B3" s="15">
        <v>27</v>
      </c>
      <c r="C3" s="15"/>
      <c r="D3" s="15"/>
    </row>
    <row r="4" spans="1:22" x14ac:dyDescent="0.3">
      <c r="A4" s="4">
        <v>2</v>
      </c>
      <c r="B4" s="15">
        <v>22</v>
      </c>
      <c r="C4" s="15"/>
      <c r="D4" s="15"/>
      <c r="G4" s="12" t="s">
        <v>25</v>
      </c>
      <c r="S4" s="27" t="s">
        <v>8</v>
      </c>
      <c r="T4" s="27"/>
      <c r="U4" s="27"/>
    </row>
    <row r="5" spans="1:22" ht="15" thickBot="1" x14ac:dyDescent="0.35">
      <c r="A5" s="4">
        <v>3</v>
      </c>
      <c r="B5" s="15">
        <v>21</v>
      </c>
      <c r="C5" s="15"/>
      <c r="D5" s="15"/>
      <c r="S5" s="27"/>
      <c r="T5" s="27"/>
      <c r="U5" s="27"/>
    </row>
    <row r="6" spans="1:22" ht="15" thickBot="1" x14ac:dyDescent="0.35">
      <c r="A6" s="4">
        <v>4</v>
      </c>
      <c r="B6" s="15">
        <v>19</v>
      </c>
      <c r="C6" s="15"/>
      <c r="D6" s="15"/>
      <c r="G6" s="13" t="s">
        <v>17</v>
      </c>
      <c r="K6" s="13" t="s">
        <v>26</v>
      </c>
      <c r="R6" s="10" t="s">
        <v>14</v>
      </c>
      <c r="S6" s="27"/>
      <c r="T6" s="27"/>
      <c r="U6" s="27"/>
      <c r="V6" s="28" t="s">
        <v>33</v>
      </c>
    </row>
    <row r="7" spans="1:22" x14ac:dyDescent="0.3">
      <c r="A7" s="4">
        <v>5</v>
      </c>
      <c r="B7" s="15">
        <v>19</v>
      </c>
      <c r="C7" s="15"/>
      <c r="D7" s="15"/>
      <c r="R7" s="3">
        <v>1</v>
      </c>
      <c r="S7" s="15">
        <v>27</v>
      </c>
      <c r="T7" s="15"/>
      <c r="U7" s="15"/>
      <c r="V7" s="5">
        <v>1</v>
      </c>
    </row>
    <row r="8" spans="1:22" x14ac:dyDescent="0.3">
      <c r="A8" s="4">
        <v>6</v>
      </c>
      <c r="B8" s="15">
        <v>19</v>
      </c>
      <c r="C8" s="15"/>
      <c r="D8" s="15"/>
      <c r="G8" t="s">
        <v>18</v>
      </c>
      <c r="I8">
        <f>AVERAGE(B3,B32)</f>
        <v>18.5</v>
      </c>
      <c r="K8" t="s">
        <v>27</v>
      </c>
      <c r="N8">
        <v>17</v>
      </c>
      <c r="R8" s="3">
        <v>2</v>
      </c>
      <c r="S8" s="15">
        <v>22</v>
      </c>
      <c r="T8" s="15"/>
      <c r="U8" s="15"/>
      <c r="V8" s="5">
        <v>1</v>
      </c>
    </row>
    <row r="9" spans="1:22" x14ac:dyDescent="0.3">
      <c r="A9" s="4">
        <v>7</v>
      </c>
      <c r="B9" s="15">
        <v>18</v>
      </c>
      <c r="C9" s="15"/>
      <c r="D9" s="15"/>
      <c r="G9" t="s">
        <v>19</v>
      </c>
      <c r="I9">
        <f>MODE(B3:D32)</f>
        <v>10</v>
      </c>
      <c r="K9" t="s">
        <v>28</v>
      </c>
      <c r="N9">
        <f>AVEDEV(B3:D32)</f>
        <v>3.6266666666666669</v>
      </c>
      <c r="R9" s="3">
        <v>3</v>
      </c>
      <c r="S9" s="15">
        <v>21</v>
      </c>
      <c r="T9" s="15"/>
      <c r="U9" s="15"/>
      <c r="V9" s="5">
        <v>1</v>
      </c>
    </row>
    <row r="10" spans="1:22" x14ac:dyDescent="0.3">
      <c r="A10" s="4">
        <v>8</v>
      </c>
      <c r="B10" s="15">
        <v>17</v>
      </c>
      <c r="C10" s="15"/>
      <c r="D10" s="15"/>
      <c r="G10" t="s">
        <v>20</v>
      </c>
      <c r="I10">
        <f>MEDIAN(B3:D32)</f>
        <v>12</v>
      </c>
      <c r="K10" t="s">
        <v>29</v>
      </c>
      <c r="N10">
        <f>VARP(B3:D32)</f>
        <v>19.09888888888889</v>
      </c>
      <c r="R10" s="3">
        <v>4</v>
      </c>
      <c r="S10" s="15">
        <v>19</v>
      </c>
      <c r="T10" s="15"/>
      <c r="U10" s="15"/>
      <c r="V10" s="5">
        <v>3</v>
      </c>
    </row>
    <row r="11" spans="1:22" x14ac:dyDescent="0.3">
      <c r="A11" s="4">
        <v>9</v>
      </c>
      <c r="B11" s="15">
        <v>16</v>
      </c>
      <c r="C11" s="15"/>
      <c r="D11" s="15"/>
      <c r="G11" t="s">
        <v>21</v>
      </c>
      <c r="I11">
        <f>GEOMEAN(B3,B32)</f>
        <v>16.431676725154983</v>
      </c>
      <c r="K11" t="s">
        <v>30</v>
      </c>
      <c r="N11">
        <f>STDEV(B3:D32)</f>
        <v>4.4449377120908906</v>
      </c>
      <c r="R11" s="3">
        <v>5</v>
      </c>
      <c r="S11" s="15">
        <v>18</v>
      </c>
      <c r="T11" s="15"/>
      <c r="U11" s="15"/>
      <c r="V11" s="5">
        <v>1</v>
      </c>
    </row>
    <row r="12" spans="1:22" x14ac:dyDescent="0.3">
      <c r="A12" s="4">
        <v>10</v>
      </c>
      <c r="B12" s="15">
        <v>16</v>
      </c>
      <c r="C12" s="15"/>
      <c r="D12" s="15"/>
      <c r="G12" t="s">
        <v>22</v>
      </c>
      <c r="I12">
        <f>HARMEAN(B3,B32)</f>
        <v>14.594594594594595</v>
      </c>
      <c r="K12" t="s">
        <v>31</v>
      </c>
      <c r="N12">
        <f>N11/I8%</f>
        <v>24.026690335626437</v>
      </c>
      <c r="O12" s="26" t="s">
        <v>32</v>
      </c>
      <c r="P12" s="26"/>
      <c r="Q12" s="26"/>
      <c r="R12" s="3">
        <v>6</v>
      </c>
      <c r="S12" s="15">
        <v>17</v>
      </c>
      <c r="T12" s="15"/>
      <c r="U12" s="15"/>
      <c r="V12" s="5">
        <v>1</v>
      </c>
    </row>
    <row r="13" spans="1:22" x14ac:dyDescent="0.3">
      <c r="A13" s="4">
        <v>11</v>
      </c>
      <c r="B13" s="15">
        <v>14</v>
      </c>
      <c r="C13" s="15"/>
      <c r="D13" s="15"/>
      <c r="G13" t="s">
        <v>23</v>
      </c>
      <c r="I13">
        <f>MIN(B3,B32)</f>
        <v>10</v>
      </c>
      <c r="R13" s="3">
        <v>7</v>
      </c>
      <c r="S13" s="15">
        <v>16</v>
      </c>
      <c r="T13" s="15"/>
      <c r="U13" s="15"/>
      <c r="V13" s="5">
        <v>2</v>
      </c>
    </row>
    <row r="14" spans="1:22" x14ac:dyDescent="0.3">
      <c r="A14" s="4">
        <v>12</v>
      </c>
      <c r="B14" s="15">
        <v>14</v>
      </c>
      <c r="C14" s="15"/>
      <c r="D14" s="15"/>
      <c r="G14" t="s">
        <v>24</v>
      </c>
      <c r="I14">
        <f>MAX(B3:D32)</f>
        <v>27</v>
      </c>
      <c r="R14" s="3">
        <v>8</v>
      </c>
      <c r="S14" s="15">
        <v>14</v>
      </c>
      <c r="T14" s="15"/>
      <c r="U14" s="15"/>
      <c r="V14" s="5">
        <v>2</v>
      </c>
    </row>
    <row r="15" spans="1:22" x14ac:dyDescent="0.3">
      <c r="A15" s="4">
        <v>13</v>
      </c>
      <c r="B15" s="15">
        <v>13</v>
      </c>
      <c r="C15" s="15"/>
      <c r="D15" s="15"/>
      <c r="R15" s="3">
        <v>9</v>
      </c>
      <c r="S15" s="15">
        <v>13</v>
      </c>
      <c r="T15" s="15"/>
      <c r="U15" s="15"/>
      <c r="V15" s="5">
        <v>1</v>
      </c>
    </row>
    <row r="16" spans="1:22" x14ac:dyDescent="0.3">
      <c r="A16" s="4">
        <v>14</v>
      </c>
      <c r="B16" s="15">
        <v>12</v>
      </c>
      <c r="C16" s="15"/>
      <c r="D16" s="15"/>
      <c r="R16" s="3">
        <v>10</v>
      </c>
      <c r="S16" s="15">
        <v>12</v>
      </c>
      <c r="T16" s="15"/>
      <c r="U16" s="15"/>
      <c r="V16" s="5">
        <v>4</v>
      </c>
    </row>
    <row r="17" spans="1:22" x14ac:dyDescent="0.3">
      <c r="A17" s="4">
        <v>15</v>
      </c>
      <c r="B17" s="15">
        <v>12</v>
      </c>
      <c r="C17" s="15"/>
      <c r="D17" s="15"/>
      <c r="R17" s="3">
        <v>11</v>
      </c>
      <c r="S17" s="15">
        <v>11</v>
      </c>
      <c r="T17" s="15"/>
      <c r="U17" s="15"/>
      <c r="V17" s="5">
        <v>6</v>
      </c>
    </row>
    <row r="18" spans="1:22" x14ac:dyDescent="0.3">
      <c r="A18" s="4">
        <v>16</v>
      </c>
      <c r="B18" s="15">
        <v>12</v>
      </c>
      <c r="C18" s="15"/>
      <c r="D18" s="15"/>
      <c r="R18" s="3">
        <v>12</v>
      </c>
      <c r="S18" s="15">
        <v>10</v>
      </c>
      <c r="T18" s="15"/>
      <c r="U18" s="15"/>
      <c r="V18" s="5">
        <v>7</v>
      </c>
    </row>
    <row r="19" spans="1:22" x14ac:dyDescent="0.3">
      <c r="A19" s="4">
        <v>17</v>
      </c>
      <c r="B19" s="15">
        <v>12</v>
      </c>
      <c r="C19" s="15"/>
      <c r="D19" s="15"/>
    </row>
    <row r="20" spans="1:22" x14ac:dyDescent="0.3">
      <c r="A20" s="4">
        <v>18</v>
      </c>
      <c r="B20" s="15">
        <v>11</v>
      </c>
      <c r="C20" s="15"/>
      <c r="D20" s="15"/>
    </row>
    <row r="21" spans="1:22" x14ac:dyDescent="0.3">
      <c r="A21" s="4">
        <v>19</v>
      </c>
      <c r="B21" s="15">
        <v>11</v>
      </c>
      <c r="C21" s="15"/>
      <c r="D21" s="15"/>
    </row>
    <row r="22" spans="1:22" x14ac:dyDescent="0.3">
      <c r="A22" s="4">
        <v>20</v>
      </c>
      <c r="B22" s="15">
        <v>11</v>
      </c>
      <c r="C22" s="15"/>
      <c r="D22" s="15"/>
    </row>
    <row r="23" spans="1:22" x14ac:dyDescent="0.3">
      <c r="A23" s="4">
        <v>21</v>
      </c>
      <c r="B23" s="15">
        <v>11</v>
      </c>
      <c r="C23" s="15"/>
      <c r="D23" s="15"/>
    </row>
    <row r="24" spans="1:22" x14ac:dyDescent="0.3">
      <c r="A24" s="4">
        <v>22</v>
      </c>
      <c r="B24" s="15">
        <v>11</v>
      </c>
      <c r="C24" s="15"/>
      <c r="D24" s="15"/>
    </row>
    <row r="25" spans="1:22" x14ac:dyDescent="0.3">
      <c r="A25" s="4">
        <v>23</v>
      </c>
      <c r="B25" s="15">
        <v>11</v>
      </c>
      <c r="C25" s="15"/>
      <c r="D25" s="15"/>
    </row>
    <row r="26" spans="1:22" x14ac:dyDescent="0.3">
      <c r="A26" s="4">
        <v>24</v>
      </c>
      <c r="B26" s="15">
        <v>10</v>
      </c>
      <c r="C26" s="15"/>
      <c r="D26" s="15"/>
    </row>
    <row r="27" spans="1:22" x14ac:dyDescent="0.3">
      <c r="A27" s="4">
        <v>25</v>
      </c>
      <c r="B27" s="15">
        <v>10</v>
      </c>
      <c r="C27" s="15"/>
      <c r="D27" s="15"/>
    </row>
    <row r="28" spans="1:22" x14ac:dyDescent="0.3">
      <c r="A28" s="4">
        <v>26</v>
      </c>
      <c r="B28" s="15">
        <v>10</v>
      </c>
      <c r="C28" s="15"/>
      <c r="D28" s="15"/>
    </row>
    <row r="29" spans="1:22" x14ac:dyDescent="0.3">
      <c r="A29" s="4">
        <v>27</v>
      </c>
      <c r="B29" s="15">
        <v>10</v>
      </c>
      <c r="C29" s="15"/>
      <c r="D29" s="15"/>
    </row>
    <row r="30" spans="1:22" x14ac:dyDescent="0.3">
      <c r="A30" s="4">
        <v>28</v>
      </c>
      <c r="B30" s="15">
        <v>10</v>
      </c>
      <c r="C30" s="15"/>
      <c r="D30" s="15"/>
    </row>
    <row r="31" spans="1:22" x14ac:dyDescent="0.3">
      <c r="A31" s="4">
        <v>29</v>
      </c>
      <c r="B31" s="15">
        <v>10</v>
      </c>
      <c r="C31" s="15"/>
      <c r="D31" s="15"/>
    </row>
    <row r="32" spans="1:22" x14ac:dyDescent="0.3">
      <c r="A32" s="4">
        <v>30</v>
      </c>
      <c r="B32" s="15">
        <v>10</v>
      </c>
      <c r="C32" s="15"/>
      <c r="D32" s="15"/>
    </row>
  </sheetData>
  <mergeCells count="44">
    <mergeCell ref="S18:U18"/>
    <mergeCell ref="S13:U13"/>
    <mergeCell ref="S14:U14"/>
    <mergeCell ref="S15:U15"/>
    <mergeCell ref="S16:U16"/>
    <mergeCell ref="S17:U17"/>
    <mergeCell ref="B8:D8"/>
    <mergeCell ref="O12:Q12"/>
    <mergeCell ref="S4:U6"/>
    <mergeCell ref="S7:U7"/>
    <mergeCell ref="S8:U8"/>
    <mergeCell ref="S9:U9"/>
    <mergeCell ref="S10:U10"/>
    <mergeCell ref="S11:U11"/>
    <mergeCell ref="S12:U12"/>
    <mergeCell ref="B3:D3"/>
    <mergeCell ref="B4:D4"/>
    <mergeCell ref="B5:D5"/>
    <mergeCell ref="B6:D6"/>
    <mergeCell ref="B7:D7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0F83-B3DA-489F-8519-D17D899ED0A8}">
  <dimension ref="A1:L31"/>
  <sheetViews>
    <sheetView workbookViewId="0">
      <selection activeCell="V7" sqref="V7"/>
    </sheetView>
  </sheetViews>
  <sheetFormatPr defaultRowHeight="14.4" x14ac:dyDescent="0.3"/>
  <cols>
    <col min="3" max="3" width="5.77734375" customWidth="1"/>
    <col min="4" max="4" width="8.88671875" hidden="1" customWidth="1"/>
    <col min="6" max="6" width="1.33203125" customWidth="1"/>
    <col min="7" max="7" width="8.88671875" hidden="1" customWidth="1"/>
  </cols>
  <sheetData>
    <row r="1" spans="1:12" ht="43.8" customHeight="1" thickBot="1" x14ac:dyDescent="0.35">
      <c r="A1" s="10" t="s">
        <v>14</v>
      </c>
      <c r="B1" s="22" t="s">
        <v>7</v>
      </c>
      <c r="C1" s="23"/>
      <c r="D1" s="24"/>
      <c r="E1" s="25" t="s">
        <v>8</v>
      </c>
      <c r="F1" s="25"/>
      <c r="G1" s="25"/>
    </row>
    <row r="2" spans="1:12" x14ac:dyDescent="0.3">
      <c r="A2" s="4">
        <v>1</v>
      </c>
      <c r="B2" s="15">
        <v>31</v>
      </c>
      <c r="C2" s="15"/>
      <c r="D2" s="15"/>
      <c r="E2" s="15">
        <v>27</v>
      </c>
      <c r="F2" s="15"/>
      <c r="G2" s="15"/>
    </row>
    <row r="3" spans="1:12" x14ac:dyDescent="0.3">
      <c r="A3" s="4">
        <v>2</v>
      </c>
      <c r="B3" s="15">
        <v>34</v>
      </c>
      <c r="C3" s="15"/>
      <c r="D3" s="2"/>
      <c r="E3" s="15">
        <v>22</v>
      </c>
      <c r="F3" s="15"/>
      <c r="G3" s="15"/>
      <c r="I3" t="s">
        <v>37</v>
      </c>
      <c r="L3" t="s">
        <v>38</v>
      </c>
    </row>
    <row r="4" spans="1:12" x14ac:dyDescent="0.3">
      <c r="A4" s="4">
        <v>3</v>
      </c>
      <c r="B4" s="15">
        <v>30</v>
      </c>
      <c r="C4" s="15"/>
      <c r="D4" s="2"/>
      <c r="E4" s="15">
        <v>21</v>
      </c>
      <c r="F4" s="15"/>
      <c r="G4" s="15"/>
      <c r="I4">
        <f>PEARSON(B2:D31,E2:G31)</f>
        <v>0.28567991305444745</v>
      </c>
    </row>
    <row r="5" spans="1:12" x14ac:dyDescent="0.3">
      <c r="A5" s="4">
        <v>4</v>
      </c>
      <c r="B5" s="15">
        <v>37</v>
      </c>
      <c r="C5" s="15"/>
      <c r="D5" s="2"/>
      <c r="E5" s="15">
        <v>19</v>
      </c>
      <c r="F5" s="15"/>
      <c r="G5" s="15"/>
    </row>
    <row r="6" spans="1:12" x14ac:dyDescent="0.3">
      <c r="A6" s="4">
        <v>5</v>
      </c>
      <c r="B6" s="15">
        <v>35</v>
      </c>
      <c r="C6" s="15"/>
      <c r="D6" s="2"/>
      <c r="E6" s="15">
        <v>19</v>
      </c>
      <c r="F6" s="15"/>
      <c r="G6" s="15"/>
    </row>
    <row r="7" spans="1:12" x14ac:dyDescent="0.3">
      <c r="A7" s="4">
        <v>6</v>
      </c>
      <c r="B7" s="15">
        <v>38</v>
      </c>
      <c r="C7" s="15"/>
      <c r="D7" s="2"/>
      <c r="E7" s="15">
        <v>19</v>
      </c>
      <c r="F7" s="15"/>
      <c r="G7" s="15"/>
    </row>
    <row r="8" spans="1:12" x14ac:dyDescent="0.3">
      <c r="A8" s="4">
        <v>7</v>
      </c>
      <c r="B8" s="15">
        <v>32</v>
      </c>
      <c r="C8" s="15"/>
      <c r="D8" s="2"/>
      <c r="E8" s="15">
        <v>18</v>
      </c>
      <c r="F8" s="15"/>
      <c r="G8" s="15"/>
    </row>
    <row r="9" spans="1:12" x14ac:dyDescent="0.3">
      <c r="A9" s="4">
        <v>8</v>
      </c>
      <c r="B9" s="15">
        <v>35</v>
      </c>
      <c r="C9" s="15"/>
      <c r="D9" s="2"/>
      <c r="E9" s="15">
        <v>17</v>
      </c>
      <c r="F9" s="15"/>
      <c r="G9" s="15"/>
    </row>
    <row r="10" spans="1:12" x14ac:dyDescent="0.3">
      <c r="A10" s="4">
        <v>9</v>
      </c>
      <c r="B10" s="15">
        <v>35</v>
      </c>
      <c r="C10" s="15"/>
      <c r="D10" s="2"/>
      <c r="E10" s="15">
        <v>16</v>
      </c>
      <c r="F10" s="15"/>
      <c r="G10" s="15"/>
    </row>
    <row r="11" spans="1:12" x14ac:dyDescent="0.3">
      <c r="A11" s="4">
        <v>10</v>
      </c>
      <c r="B11" s="15">
        <v>34</v>
      </c>
      <c r="C11" s="15"/>
      <c r="D11" s="2"/>
      <c r="E11" s="15">
        <v>16</v>
      </c>
      <c r="F11" s="15"/>
      <c r="G11" s="15"/>
    </row>
    <row r="12" spans="1:12" x14ac:dyDescent="0.3">
      <c r="A12" s="4">
        <v>11</v>
      </c>
      <c r="B12" s="15">
        <v>35</v>
      </c>
      <c r="C12" s="15"/>
      <c r="D12" s="2"/>
      <c r="E12" s="15">
        <v>14</v>
      </c>
      <c r="F12" s="15"/>
      <c r="G12" s="15"/>
    </row>
    <row r="13" spans="1:12" x14ac:dyDescent="0.3">
      <c r="A13" s="4">
        <v>12</v>
      </c>
      <c r="B13" s="15">
        <v>31</v>
      </c>
      <c r="C13" s="15"/>
      <c r="D13" s="2"/>
      <c r="E13" s="15">
        <v>14</v>
      </c>
      <c r="F13" s="15"/>
      <c r="G13" s="15"/>
    </row>
    <row r="14" spans="1:12" x14ac:dyDescent="0.3">
      <c r="A14" s="4">
        <v>13</v>
      </c>
      <c r="B14" s="15">
        <v>37</v>
      </c>
      <c r="C14" s="15"/>
      <c r="D14" s="2"/>
      <c r="E14" s="15">
        <v>13</v>
      </c>
      <c r="F14" s="15"/>
      <c r="G14" s="15"/>
    </row>
    <row r="15" spans="1:12" x14ac:dyDescent="0.3">
      <c r="A15" s="4">
        <v>14</v>
      </c>
      <c r="B15" s="15">
        <v>32</v>
      </c>
      <c r="C15" s="15"/>
      <c r="D15" s="2"/>
      <c r="E15" s="15">
        <v>12</v>
      </c>
      <c r="F15" s="15"/>
      <c r="G15" s="15"/>
    </row>
    <row r="16" spans="1:12" x14ac:dyDescent="0.3">
      <c r="A16" s="4">
        <v>15</v>
      </c>
      <c r="B16" s="15">
        <v>34</v>
      </c>
      <c r="C16" s="15"/>
      <c r="D16" s="2"/>
      <c r="E16" s="15">
        <v>12</v>
      </c>
      <c r="F16" s="15"/>
      <c r="G16" s="15"/>
    </row>
    <row r="17" spans="1:7" x14ac:dyDescent="0.3">
      <c r="A17" s="4">
        <v>16</v>
      </c>
      <c r="B17" s="15">
        <v>29</v>
      </c>
      <c r="C17" s="15"/>
      <c r="D17" s="2"/>
      <c r="E17" s="15">
        <v>12</v>
      </c>
      <c r="F17" s="15"/>
      <c r="G17" s="15"/>
    </row>
    <row r="18" spans="1:7" x14ac:dyDescent="0.3">
      <c r="A18" s="4">
        <v>17</v>
      </c>
      <c r="B18" s="15">
        <v>34</v>
      </c>
      <c r="C18" s="15"/>
      <c r="D18" s="2"/>
      <c r="E18" s="15">
        <v>12</v>
      </c>
      <c r="F18" s="15"/>
      <c r="G18" s="15"/>
    </row>
    <row r="19" spans="1:7" x14ac:dyDescent="0.3">
      <c r="A19" s="4">
        <v>18</v>
      </c>
      <c r="B19" s="15">
        <v>35</v>
      </c>
      <c r="C19" s="15"/>
      <c r="D19" s="2"/>
      <c r="E19" s="15">
        <v>11</v>
      </c>
      <c r="F19" s="15"/>
      <c r="G19" s="15"/>
    </row>
    <row r="20" spans="1:7" x14ac:dyDescent="0.3">
      <c r="A20" s="4">
        <v>19</v>
      </c>
      <c r="B20" s="15">
        <v>36</v>
      </c>
      <c r="C20" s="15"/>
      <c r="D20" s="2"/>
      <c r="E20" s="15">
        <v>11</v>
      </c>
      <c r="F20" s="15"/>
      <c r="G20" s="15"/>
    </row>
    <row r="21" spans="1:7" x14ac:dyDescent="0.3">
      <c r="A21" s="4">
        <v>20</v>
      </c>
      <c r="B21" s="15">
        <v>36</v>
      </c>
      <c r="C21" s="15"/>
      <c r="D21" s="2"/>
      <c r="E21" s="15">
        <v>11</v>
      </c>
      <c r="F21" s="15"/>
      <c r="G21" s="15"/>
    </row>
    <row r="22" spans="1:7" x14ac:dyDescent="0.3">
      <c r="A22" s="4">
        <v>21</v>
      </c>
      <c r="B22" s="15">
        <v>38</v>
      </c>
      <c r="C22" s="15"/>
      <c r="D22" s="2"/>
      <c r="E22" s="15">
        <v>11</v>
      </c>
      <c r="F22" s="15"/>
      <c r="G22" s="15"/>
    </row>
    <row r="23" spans="1:7" x14ac:dyDescent="0.3">
      <c r="A23" s="4">
        <v>22</v>
      </c>
      <c r="B23" s="15">
        <v>28</v>
      </c>
      <c r="C23" s="15"/>
      <c r="D23" s="2"/>
      <c r="E23" s="15">
        <v>11</v>
      </c>
      <c r="F23" s="15"/>
      <c r="G23" s="15"/>
    </row>
    <row r="24" spans="1:7" x14ac:dyDescent="0.3">
      <c r="A24" s="4">
        <v>23</v>
      </c>
      <c r="B24" s="15">
        <v>27</v>
      </c>
      <c r="C24" s="15"/>
      <c r="D24" s="2"/>
      <c r="E24" s="15">
        <v>11</v>
      </c>
      <c r="F24" s="15"/>
      <c r="G24" s="15"/>
    </row>
    <row r="25" spans="1:7" x14ac:dyDescent="0.3">
      <c r="A25" s="4">
        <v>24</v>
      </c>
      <c r="B25" s="15">
        <v>35</v>
      </c>
      <c r="C25" s="15"/>
      <c r="D25" s="2"/>
      <c r="E25" s="15">
        <v>10</v>
      </c>
      <c r="F25" s="15"/>
      <c r="G25" s="15"/>
    </row>
    <row r="26" spans="1:7" x14ac:dyDescent="0.3">
      <c r="A26" s="4">
        <v>25</v>
      </c>
      <c r="B26" s="15">
        <v>35</v>
      </c>
      <c r="C26" s="15"/>
      <c r="D26" s="2"/>
      <c r="E26" s="15">
        <v>10</v>
      </c>
      <c r="F26" s="15"/>
      <c r="G26" s="15"/>
    </row>
    <row r="27" spans="1:7" x14ac:dyDescent="0.3">
      <c r="A27" s="4">
        <v>26</v>
      </c>
      <c r="B27" s="15">
        <v>19</v>
      </c>
      <c r="C27" s="15"/>
      <c r="D27" s="2"/>
      <c r="E27" s="15">
        <v>10</v>
      </c>
      <c r="F27" s="15"/>
      <c r="G27" s="15"/>
    </row>
    <row r="28" spans="1:7" x14ac:dyDescent="0.3">
      <c r="A28" s="4">
        <v>27</v>
      </c>
      <c r="B28" s="15">
        <v>21</v>
      </c>
      <c r="C28" s="15"/>
      <c r="D28" s="2"/>
      <c r="E28" s="15">
        <v>10</v>
      </c>
      <c r="F28" s="15"/>
      <c r="G28" s="15"/>
    </row>
    <row r="29" spans="1:7" x14ac:dyDescent="0.3">
      <c r="A29" s="4">
        <v>28</v>
      </c>
      <c r="B29" s="15">
        <v>30</v>
      </c>
      <c r="C29" s="15"/>
      <c r="D29" s="2"/>
      <c r="E29" s="15">
        <v>10</v>
      </c>
      <c r="F29" s="15"/>
      <c r="G29" s="15"/>
    </row>
    <row r="30" spans="1:7" x14ac:dyDescent="0.3">
      <c r="A30" s="4">
        <v>29</v>
      </c>
      <c r="B30" s="15">
        <v>27</v>
      </c>
      <c r="C30" s="15"/>
      <c r="D30" s="2"/>
      <c r="E30" s="15">
        <v>10</v>
      </c>
      <c r="F30" s="15"/>
      <c r="G30" s="15"/>
    </row>
    <row r="31" spans="1:7" x14ac:dyDescent="0.3">
      <c r="A31" s="4">
        <v>30</v>
      </c>
      <c r="B31" s="15">
        <v>25</v>
      </c>
      <c r="C31" s="15"/>
      <c r="D31" s="2"/>
      <c r="E31" s="15">
        <v>10</v>
      </c>
      <c r="F31" s="15"/>
      <c r="G31" s="15"/>
    </row>
  </sheetData>
  <mergeCells count="62">
    <mergeCell ref="B31:C31"/>
    <mergeCell ref="E31:G31"/>
    <mergeCell ref="B28:C28"/>
    <mergeCell ref="E28:G28"/>
    <mergeCell ref="B29:C29"/>
    <mergeCell ref="E29:G29"/>
    <mergeCell ref="B30:C30"/>
    <mergeCell ref="E30:G30"/>
    <mergeCell ref="B25:C25"/>
    <mergeCell ref="E25:G25"/>
    <mergeCell ref="B26:C26"/>
    <mergeCell ref="E26:G26"/>
    <mergeCell ref="B27:C27"/>
    <mergeCell ref="E27:G27"/>
    <mergeCell ref="B22:C22"/>
    <mergeCell ref="E22:G22"/>
    <mergeCell ref="B23:C23"/>
    <mergeCell ref="E23:G23"/>
    <mergeCell ref="B24:C24"/>
    <mergeCell ref="E24:G24"/>
    <mergeCell ref="B19:C19"/>
    <mergeCell ref="E19:G19"/>
    <mergeCell ref="B20:C20"/>
    <mergeCell ref="E20:G20"/>
    <mergeCell ref="B21:C21"/>
    <mergeCell ref="E21:G21"/>
    <mergeCell ref="B16:C16"/>
    <mergeCell ref="E16:G16"/>
    <mergeCell ref="B17:C17"/>
    <mergeCell ref="E17:G17"/>
    <mergeCell ref="B18:C18"/>
    <mergeCell ref="E18:G18"/>
    <mergeCell ref="B13:C13"/>
    <mergeCell ref="E13:G13"/>
    <mergeCell ref="B14:C14"/>
    <mergeCell ref="E14:G14"/>
    <mergeCell ref="B15:C15"/>
    <mergeCell ref="E15:G15"/>
    <mergeCell ref="B10:C10"/>
    <mergeCell ref="E10:G10"/>
    <mergeCell ref="B11:C11"/>
    <mergeCell ref="E11:G11"/>
    <mergeCell ref="B12:C12"/>
    <mergeCell ref="E12:G12"/>
    <mergeCell ref="B7:C7"/>
    <mergeCell ref="E7:G7"/>
    <mergeCell ref="B8:C8"/>
    <mergeCell ref="E8:G8"/>
    <mergeCell ref="B9:C9"/>
    <mergeCell ref="E9:G9"/>
    <mergeCell ref="B4:C4"/>
    <mergeCell ref="E4:G4"/>
    <mergeCell ref="B5:C5"/>
    <mergeCell ref="E5:G5"/>
    <mergeCell ref="B6:C6"/>
    <mergeCell ref="E6:G6"/>
    <mergeCell ref="B1:D1"/>
    <mergeCell ref="E1:G1"/>
    <mergeCell ref="B2:D2"/>
    <mergeCell ref="E2:G2"/>
    <mergeCell ref="B3:C3"/>
    <mergeCell ref="E3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991D-74D5-4822-AC30-083A1DD9EBB7}">
  <dimension ref="A3:A14"/>
  <sheetViews>
    <sheetView tabSelected="1" workbookViewId="0">
      <selection activeCell="Q16" sqref="Q16"/>
    </sheetView>
  </sheetViews>
  <sheetFormatPr defaultRowHeight="14.4" x14ac:dyDescent="0.3"/>
  <sheetData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43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50</v>
      </c>
    </row>
    <row r="14" spans="1:1" x14ac:dyDescent="0.3">
      <c r="A14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4 J h W k T j H S q m A A A A 9 w A A A B I A H A B D b 2 5 m a W c v U G F j a 2 F n Z S 5 4 b W w g o h g A K K A U A A A A A A A A A A A A A A A A A A A A A A A A A A A A h Y + x D o I w G I R f h X S n L T A I 5 K c M j k p i Q m J c m 1 q h A Y q h x f J u D j 6 S r y B G U T f H u / s u u b t f b 5 B P X e t d 5 G B U r z M U Y I o 8 q U V / V L r K 0 G h P f o x y B j s u G l 5 J b 4 a 1 S S e j M l R b e 0 4 J c c 5 h F + F + q E h I a U A O x b Y U t e y 4 r 7 S x X A u J P q 3 j / x Z i s H + N Y S E O o g Q H 8 S r B F M j i Q q H 0 l w j n w c / 0 x 4 T 1 2 N p x k M w 0 f r k B s k g g 7 x P s A V B L A w Q U A A I A C A C H g m F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4 J h W i i K R 7 g O A A A A E Q A A A B M A H A B G b 3 J t d W x h c y 9 T Z W N 0 a W 9 u M S 5 t I K I Y A C i g F A A A A A A A A A A A A A A A A A A A A A A A A A A A A C t O T S 7 J z M 9 T C I b Q h t Y A U E s B A i 0 A F A A C A A g A h 4 J h W k T j H S q m A A A A 9 w A A A B I A A A A A A A A A A A A A A A A A A A A A A E N v b m Z p Z y 9 Q Y W N r Y W d l L n h t b F B L A Q I t A B Q A A g A I A I e C Y V o P y u m r p A A A A O k A A A A T A A A A A A A A A A A A A A A A A P I A A A B b Q 2 9 u d G V u d F 9 U e X B l c 1 0 u e G 1 s U E s B A i 0 A F A A C A A g A h 4 J h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v n + F s x Z M d N l 5 l + s c K r + 4 I A A A A A A g A A A A A A E G Y A A A A B A A A g A A A A U 6 Y P B h X m x o I H F 7 N E N 2 + F i Z L f x n + A I r Z I T y 7 x 9 I q V 3 / s A A A A A D o A A A A A C A A A g A A A A z + 8 + c x Z b 1 X u 2 e M 9 f U v w W l a 2 q s z x 4 D B a D E L g I m x m T u O 9 Q A A A A A h F x G S b 6 D N k w 1 9 c X 9 Q B d o C t k L s D v t l L s E R f z A m C Z v f b / U Y L j p p P g w 6 e Y o q X z S 9 9 d 8 5 P r p C h d O U j u d W d I 4 2 m S F 0 U b M a T J H 1 y m f d x Z U M S 1 u q Z A A A A A 7 Z M i + z J 0 6 E / r J 0 p R 9 o g t i q J + 0 i 8 0 0 j p F / w g 9 7 6 a k W m P m m 5 v q 0 V P V L W / A A H w I J N g X M g w a 9 N L M U 9 7 6 W g f m + V V X V A = = < / D a t a M a s h u p > 
</file>

<file path=customXml/itemProps1.xml><?xml version="1.0" encoding="utf-8"?>
<ds:datastoreItem xmlns:ds="http://schemas.openxmlformats.org/officeDocument/2006/customXml" ds:itemID="{F6680002-5A9A-4883-80A7-B3F95FEC79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úvod</vt:lpstr>
      <vt:lpstr>info o sebe</vt:lpstr>
      <vt:lpstr>údaje</vt:lpstr>
      <vt:lpstr>ŠTATISTICKY SPRACOVANÝ 1. súbor</vt:lpstr>
      <vt:lpstr>ŠTATISTICKY SPRACOVANÝ 2. súbor</vt:lpstr>
      <vt:lpstr>graf kolerácie</vt:lpstr>
      <vt:lpstr>záver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Slaminková</dc:creator>
  <cp:lastModifiedBy>Katarína Slaminková</cp:lastModifiedBy>
  <dcterms:created xsi:type="dcterms:W3CDTF">2025-03-01T15:09:59Z</dcterms:created>
  <dcterms:modified xsi:type="dcterms:W3CDTF">2025-03-05T21:16:08Z</dcterms:modified>
</cp:coreProperties>
</file>